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Verwaltung\Indirekteinleiter\FORMULARE NEU HOMEPAGE 2025\"/>
    </mc:Choice>
  </mc:AlternateContent>
  <xr:revisionPtr revIDLastSave="0" documentId="13_ncr:1_{E4AA5240-8AA5-40B4-91EB-B2BF97601061}" xr6:coauthVersionLast="46" xr6:coauthVersionMax="46" xr10:uidLastSave="{00000000-0000-0000-0000-000000000000}"/>
  <bookViews>
    <workbookView xWindow="-110" yWindow="-110" windowWidth="38620" windowHeight="21220" xr2:uid="{C1641C7A-BF34-4C8C-A89E-043E3929900A}"/>
  </bookViews>
  <sheets>
    <sheet name="Deckblatt" sheetId="4" r:id="rId1"/>
    <sheet name="Var. 1 Bemessung nach Art" sheetId="1" r:id="rId2"/>
    <sheet name="Var. 2 Bemessung nach Armaturen" sheetId="2" r:id="rId3"/>
    <sheet name="Dichtetabelle" sheetId="3" r:id="rId4"/>
  </sheets>
  <definedNames>
    <definedName name="_xlnm.Print_Area" localSheetId="1">'Var. 1 Bemessung nach Art'!$A$1:$O$82</definedName>
    <definedName name="_xlnm.Print_Area" localSheetId="2">'Var. 2 Bemessung nach Armaturen'!$A$1:$O$72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2" l="1"/>
  <c r="H18" i="2"/>
  <c r="I18" i="2"/>
  <c r="J18" i="2"/>
  <c r="K18" i="2"/>
  <c r="L18" i="2"/>
  <c r="M18" i="2"/>
  <c r="N18" i="2"/>
  <c r="N32" i="2" s="1"/>
  <c r="H19" i="2"/>
  <c r="I19" i="2"/>
  <c r="J19" i="2"/>
  <c r="K19" i="2"/>
  <c r="L19" i="2"/>
  <c r="M19" i="2"/>
  <c r="N19" i="2"/>
  <c r="H20" i="2"/>
  <c r="I20" i="2"/>
  <c r="J20" i="2"/>
  <c r="K20" i="2"/>
  <c r="L20" i="2"/>
  <c r="M20" i="2"/>
  <c r="N20" i="2"/>
  <c r="H21" i="2"/>
  <c r="I21" i="2"/>
  <c r="J21" i="2"/>
  <c r="K21" i="2"/>
  <c r="L21" i="2"/>
  <c r="M21" i="2"/>
  <c r="N21" i="2"/>
  <c r="H22" i="2"/>
  <c r="I22" i="2"/>
  <c r="J22" i="2"/>
  <c r="K22" i="2"/>
  <c r="L22" i="2"/>
  <c r="M22" i="2"/>
  <c r="N22" i="2"/>
  <c r="H23" i="2"/>
  <c r="I23" i="2"/>
  <c r="J23" i="2"/>
  <c r="K23" i="2"/>
  <c r="L23" i="2"/>
  <c r="M23" i="2"/>
  <c r="N23" i="2"/>
  <c r="H24" i="2"/>
  <c r="I24" i="2"/>
  <c r="J24" i="2"/>
  <c r="K24" i="2"/>
  <c r="L24" i="2"/>
  <c r="M24" i="2"/>
  <c r="N24" i="2"/>
  <c r="H25" i="2"/>
  <c r="I25" i="2"/>
  <c r="J25" i="2"/>
  <c r="K25" i="2"/>
  <c r="L25" i="2"/>
  <c r="M25" i="2"/>
  <c r="N25" i="2"/>
  <c r="H26" i="2"/>
  <c r="I26" i="2"/>
  <c r="J26" i="2"/>
  <c r="K26" i="2"/>
  <c r="L26" i="2"/>
  <c r="M26" i="2"/>
  <c r="N26" i="2"/>
  <c r="H27" i="2"/>
  <c r="I27" i="2"/>
  <c r="J27" i="2"/>
  <c r="K27" i="2"/>
  <c r="L27" i="2"/>
  <c r="M27" i="2"/>
  <c r="N27" i="2"/>
  <c r="H28" i="2"/>
  <c r="I28" i="2"/>
  <c r="J28" i="2"/>
  <c r="K28" i="2"/>
  <c r="L28" i="2"/>
  <c r="M28" i="2"/>
  <c r="N28" i="2"/>
  <c r="H29" i="2"/>
  <c r="I29" i="2"/>
  <c r="J29" i="2"/>
  <c r="K29" i="2"/>
  <c r="L29" i="2"/>
  <c r="M29" i="2"/>
  <c r="N29" i="2"/>
  <c r="H30" i="2"/>
  <c r="I30" i="2"/>
  <c r="J30" i="2"/>
  <c r="K30" i="2"/>
  <c r="L30" i="2"/>
  <c r="M30" i="2"/>
  <c r="N30" i="2"/>
  <c r="H31" i="2"/>
  <c r="I31" i="2"/>
  <c r="J31" i="2"/>
  <c r="K31" i="2"/>
  <c r="L31" i="2"/>
  <c r="M31" i="2"/>
  <c r="N31" i="2"/>
  <c r="H36" i="2"/>
  <c r="I36" i="2"/>
  <c r="J36" i="2"/>
  <c r="K36" i="2"/>
  <c r="L36" i="2"/>
  <c r="M36" i="2"/>
  <c r="N36" i="2"/>
  <c r="H37" i="2"/>
  <c r="I37" i="2"/>
  <c r="J37" i="2"/>
  <c r="K37" i="2"/>
  <c r="L37" i="2"/>
  <c r="M37" i="2"/>
  <c r="N37" i="2"/>
  <c r="H38" i="2"/>
  <c r="I38" i="2"/>
  <c r="J38" i="2"/>
  <c r="K38" i="2"/>
  <c r="L38" i="2"/>
  <c r="M38" i="2"/>
  <c r="N38" i="2"/>
  <c r="N39" i="2"/>
  <c r="L29" i="1"/>
  <c r="N29" i="1" s="1"/>
  <c r="N46" i="1"/>
  <c r="L46" i="1"/>
  <c r="N45" i="1"/>
  <c r="L45" i="1"/>
  <c r="N44" i="1"/>
  <c r="L44" i="1"/>
  <c r="N32" i="1"/>
  <c r="L32" i="1"/>
  <c r="N31" i="1"/>
  <c r="L31" i="1"/>
  <c r="L30" i="1"/>
  <c r="N30" i="1" s="1"/>
  <c r="N28" i="1"/>
  <c r="L28" i="1"/>
  <c r="L27" i="1"/>
  <c r="N27" i="1" s="1"/>
  <c r="N59" i="2" l="1"/>
  <c r="G68" i="2"/>
  <c r="M68" i="2" s="1"/>
  <c r="M71" i="2" s="1"/>
  <c r="G69" i="2"/>
  <c r="M69" i="2" s="1"/>
  <c r="N74" i="1"/>
  <c r="N73" i="1"/>
  <c r="N72" i="1"/>
  <c r="M81" i="1" l="1"/>
  <c r="L81" i="1"/>
  <c r="M82" i="1"/>
  <c r="L82" i="1"/>
  <c r="L80" i="1"/>
  <c r="M8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Weninger Volker</author>
  </authors>
  <commentList>
    <comment ref="B27" authorId="0" shapeId="0" xr:uid="{0C41099F-BE0A-459A-B9FC-FBF5F9BC4140}">
      <text>
        <r>
          <rPr>
            <b/>
            <sz val="10"/>
            <color indexed="81"/>
            <rFont val="Arial"/>
            <family val="2"/>
          </rPr>
          <t>Individuelle Speisenzubereitung a la carte,  Verarbeitung marktfrischer unvorbereiteter Lebensmittel, vielfältiges Speisenangebot, kleine Kochbehälter, Bratfett: überwiegend Butter.</t>
        </r>
      </text>
    </comment>
    <comment ref="B28" authorId="0" shapeId="0" xr:uid="{CAB087A0-4A93-4A21-A74E-191A3D3B3CEA}">
      <text>
        <r>
          <rPr>
            <b/>
            <sz val="10"/>
            <color indexed="81"/>
            <rFont val="Arial"/>
            <family val="2"/>
          </rPr>
          <t>Individuelle Speisenzubereitung mit vorbereiteten Kochvorgängen, keine Großkochbehälter,, Verarbeitung marktfrischer unvorbereiteter Lebensmittel, mittleres Speisenangebot.</t>
        </r>
      </text>
    </comment>
    <comment ref="B29" authorId="0" shapeId="0" xr:uid="{E6F99B6E-6C8F-49EC-AA46-074CD2CCB7E2}">
      <text>
        <r>
          <rPr>
            <b/>
            <sz val="10"/>
            <color indexed="81"/>
            <rFont val="Arial"/>
            <family val="2"/>
          </rPr>
          <t xml:space="preserve">Großküche mit großen und mittleren Kochbehältern, Verarbeitung überwiegend frischer  unvorbereiteter Lebensmittel, Kochgemüse fast ausschließlich tiefgekühlt, sparsame Fett-und Ölverwendung, 2 Hauptmenüs und zahlreiche Sonderkostformen.
</t>
        </r>
      </text>
    </comment>
    <comment ref="B30" authorId="0" shapeId="0" xr:uid="{4942F0B9-2AFA-4C43-9550-8A24F672480F}">
      <text>
        <r>
          <rPr>
            <b/>
            <sz val="10"/>
            <color indexed="81"/>
            <rFont val="Arial"/>
            <family val="2"/>
          </rPr>
          <t>Große Anzahl von Mahlzeiten, nur ein warmes Mittagsmenü, ausschließlich Großkochbehälter, Verarbeitung frischer  unvorbereiteter Lebensmittel, hoher Anteil an Dauerkonserven, Fleisch teilweise zerlegt.</t>
        </r>
      </text>
    </comment>
    <comment ref="B31" authorId="0" shapeId="0" xr:uid="{B90408A3-36C9-4EB0-982E-9CAA9292A8EE}">
      <text>
        <r>
          <rPr>
            <b/>
            <sz val="10"/>
            <color indexed="81"/>
            <rFont val="Arial"/>
            <family val="2"/>
          </rPr>
          <t xml:space="preserve">Große Anzahl von Mahlzeiten, maximal 3 Gerichte zur Auswahl, ausschließlich Großkochbehälter, Verarbeitung von küchenfertiger, oft portionierter, tiefgefrorener oder vorgegarter Ware, geringer Einsatz an Speiseölen/Fetten. Vergleichbar sind wegen des hohen Anteils vorgefertigter Speisen auch Betriebe der Systemgastronomie, Fast-Food-Betriebe, aber auch Pizza-und Kebabrestaurants.
</t>
        </r>
      </text>
    </comment>
  </commentList>
</comments>
</file>

<file path=xl/sharedStrings.xml><?xml version="1.0" encoding="utf-8"?>
<sst xmlns="http://schemas.openxmlformats.org/spreadsheetml/2006/main" count="323" uniqueCount="213">
  <si>
    <t>Fettabscheider -  Bemessung nach ÖNORM EN1825-2 - Berechnung nach Art des Betriebes (ungeachtet der installierten Armaturen und Einrichtungen)</t>
  </si>
  <si>
    <t>Eingabefelder</t>
  </si>
  <si>
    <t>Ausgabefelder</t>
  </si>
  <si>
    <t>Qs =</t>
  </si>
  <si>
    <t>(V * F) : (t * 3600)</t>
  </si>
  <si>
    <t>maximaler Schmutzwasserabfluss (l/s)</t>
  </si>
  <si>
    <t>V =</t>
  </si>
  <si>
    <t>durchschnittliches tägliches Schmutzwasservolumen</t>
  </si>
  <si>
    <t>F =</t>
  </si>
  <si>
    <t>Stoßbelastungsfaktor in Abhängigkeit von der Betriebsart</t>
  </si>
  <si>
    <t>t =</t>
  </si>
  <si>
    <t>durchschnittliche tägliche Betriebszeit in Stunden</t>
  </si>
  <si>
    <t>Küchenbetriebe:    V = M * Vm</t>
  </si>
  <si>
    <t>M =</t>
  </si>
  <si>
    <t xml:space="preserve">Anzahl der täglich produzierten warmen Essensportionen </t>
  </si>
  <si>
    <t>Vm =</t>
  </si>
  <si>
    <t>betriebsspezifische Wassermengen je warme Essensportionen</t>
  </si>
  <si>
    <t>M</t>
  </si>
  <si>
    <t>Art des Betriebes</t>
  </si>
  <si>
    <t>Vm</t>
  </si>
  <si>
    <t>F</t>
  </si>
  <si>
    <t>Ess.Port.</t>
  </si>
  <si>
    <t>Liter Wasser</t>
  </si>
  <si>
    <t>Stoßbelastungs-</t>
  </si>
  <si>
    <t>V</t>
  </si>
  <si>
    <t>t</t>
  </si>
  <si>
    <t>Qs</t>
  </si>
  <si>
    <t>pro Tag</t>
  </si>
  <si>
    <t>je Portion</t>
  </si>
  <si>
    <t>faktor</t>
  </si>
  <si>
    <t>[Liter]</t>
  </si>
  <si>
    <t>[Std]</t>
  </si>
  <si>
    <t>[l / s]</t>
  </si>
  <si>
    <t>Hotelküche/Gasthaus</t>
  </si>
  <si>
    <t>Spezialitätenrestaurant</t>
  </si>
  <si>
    <t xml:space="preserve">Großküche </t>
  </si>
  <si>
    <t>Werksküche / Mensa</t>
  </si>
  <si>
    <t>Benutzerdefinierte Angabe</t>
  </si>
  <si>
    <t>(*) Die Charakterisierung der Abwässer nach Betrieben entspringt Untersuchungen, die 1987 in Deutschland an 5 Küchenbetrieben unterschiedlicher Kategorie (Bachon 1987) bzw. an 3 Fleischereibetrieben unterschiedlicher Größe durchgeführt wurden (vorgestellt in DWA vormals ATV-DVWK, 2001)</t>
  </si>
  <si>
    <t>Fleischverarbeitungsbetriebe:   V = Mp * Vp</t>
  </si>
  <si>
    <t>Mp =</t>
  </si>
  <si>
    <t>tägliche Wurstwarenproduktion (kg/d)</t>
  </si>
  <si>
    <t>Vp =</t>
  </si>
  <si>
    <t>betriebsspezifisches Wasservolumen je kg Wurstwaren</t>
  </si>
  <si>
    <t>Mp</t>
  </si>
  <si>
    <t>Vp</t>
  </si>
  <si>
    <t>Fleisch</t>
  </si>
  <si>
    <t>kg / Tag</t>
  </si>
  <si>
    <t>Fleischer, fleischverarbeitender Betrieb</t>
  </si>
  <si>
    <t>je kg Wurst</t>
  </si>
  <si>
    <t>bis 5 GV / Woche, bis 500 kg Wurst / Tag</t>
  </si>
  <si>
    <t>bis 10 GV / Woche, bis 1000 kg Wurst / Tag</t>
  </si>
  <si>
    <t>bis 40 GV / Woche, bis 4000 kg Wurst / Tag</t>
  </si>
  <si>
    <t>1 GV = 1 Rind oder 2,5 Schweine</t>
  </si>
  <si>
    <t>Wenn über die tägliche Fleischverarbeitung oder Wurstwarenproduktion keine Angaben vorliegen,</t>
  </si>
  <si>
    <t>kann Mp mit 100 kg Fleisch bzw. Wurst pro GV angenommen werden.</t>
  </si>
  <si>
    <t xml:space="preserve">1 GV pro Woche entsprechen ca. 100 kg Fleisch pro Woche </t>
  </si>
  <si>
    <t>NS =</t>
  </si>
  <si>
    <t>Qs * ft * fd * fr*fe</t>
  </si>
  <si>
    <t>Nenngröße des Abscheiders</t>
  </si>
  <si>
    <t>maximale Schmutzwasserabfluss l/s</t>
  </si>
  <si>
    <t>ft =</t>
  </si>
  <si>
    <t>Erschwernisfaktor für die Zuflusstemperatur</t>
  </si>
  <si>
    <t>bis 60° C :</t>
  </si>
  <si>
    <t>ständig oder gelegendlich &gt; 60° C :</t>
  </si>
  <si>
    <t>fd =</t>
  </si>
  <si>
    <t xml:space="preserve">Dichtefaktor für Fette bzw. Öle </t>
  </si>
  <si>
    <t>Dichte des Fettes &lt; 0,94 g/cm³</t>
  </si>
  <si>
    <t>(siehe ÖNORM EN 1825-2 Seite 14)</t>
  </si>
  <si>
    <t>Dichte des Fettes &gt; 0,94 g/cm³</t>
  </si>
  <si>
    <t>fr =</t>
  </si>
  <si>
    <t>Erschwernisfaktor für die den Einfluss von Spül- und Reinigungsmitteln</t>
  </si>
  <si>
    <t>Kein Einsatz von Spül- und Reinigungsmittel:</t>
  </si>
  <si>
    <t>Anwendung von Spül- und Reinigungsmitteln:</t>
  </si>
  <si>
    <t>Abwasser aus Krankenhausküchen:</t>
  </si>
  <si>
    <t>fr &gt;=</t>
  </si>
  <si>
    <t>fe =</t>
  </si>
  <si>
    <t>Entsorgungsfaktor</t>
  </si>
  <si>
    <t>Ermittlung des Schlammfanges:</t>
  </si>
  <si>
    <t>m³</t>
  </si>
  <si>
    <t>Krankenhaus / Altenwohnheim</t>
  </si>
  <si>
    <t>erforderliche Nenngröße des Fettabscheiders:</t>
  </si>
  <si>
    <t xml:space="preserve">bei </t>
  </si>
  <si>
    <t>fe=</t>
  </si>
  <si>
    <t>erforderliches Schlammfangvolumen:</t>
  </si>
  <si>
    <t>NS=</t>
  </si>
  <si>
    <t>Projekt:</t>
  </si>
  <si>
    <t>Entleerung - monatlich</t>
  </si>
  <si>
    <t>Entleerung - vierteljährlich</t>
  </si>
  <si>
    <t>Entleerung - halbjährlich</t>
  </si>
  <si>
    <t>100 l Nutzinhalt pro 1 Liter/sec. Durchfluss!</t>
  </si>
  <si>
    <t>Ermittlung der Nenngröße des Fettabscheiders:</t>
  </si>
  <si>
    <t>Art des Küchenbetriebes (*):</t>
  </si>
  <si>
    <t>Restaurant/Hotel xxx</t>
  </si>
  <si>
    <t>erforderliches Schlammfangvolumen  =</t>
  </si>
  <si>
    <t>l/s * 0,2 m³   =</t>
  </si>
  <si>
    <t>Schlammfangvolumen=</t>
  </si>
  <si>
    <t>l/s * 0,1 m³  =</t>
  </si>
  <si>
    <t>nein</t>
  </si>
  <si>
    <t>(ja/nein)</t>
  </si>
  <si>
    <t xml:space="preserve">Schlachthof bzw. fleischverarbeitende Betriebe </t>
  </si>
  <si>
    <t>200 l Nutzinhalt pro 1 l/s Durchfluss bei Schlachthöfen!</t>
  </si>
  <si>
    <t>100 l Nutzinhalt pro 1 l/s Durchfluss!</t>
  </si>
  <si>
    <t>erforderliche Nenngröße des Fettabscheiders:  NS =</t>
  </si>
  <si>
    <t>halbjährlich</t>
  </si>
  <si>
    <t>vierteljährlich</t>
  </si>
  <si>
    <t>monatlich</t>
  </si>
  <si>
    <t>Ermittlung der Nenngröße:</t>
  </si>
  <si>
    <r>
      <t>S</t>
    </r>
    <r>
      <rPr>
        <sz val="15"/>
        <color indexed="10"/>
        <rFont val="Symbol"/>
        <family val="1"/>
        <charset val="2"/>
      </rPr>
      <t xml:space="preserve"> </t>
    </r>
    <r>
      <rPr>
        <sz val="13"/>
        <color indexed="10"/>
        <rFont val="Arial"/>
        <family val="2"/>
      </rPr>
      <t>Qs [l/s] =</t>
    </r>
  </si>
  <si>
    <t>DN 25</t>
  </si>
  <si>
    <t>DN 20</t>
  </si>
  <si>
    <t>DN 15</t>
  </si>
  <si>
    <t xml:space="preserve"> [l/s]</t>
  </si>
  <si>
    <t>n &gt;= 5</t>
  </si>
  <si>
    <t>n = 4</t>
  </si>
  <si>
    <t>n = 3</t>
  </si>
  <si>
    <t>n = 2</t>
  </si>
  <si>
    <t>n = 1</t>
  </si>
  <si>
    <t>[ n ]</t>
  </si>
  <si>
    <t>Zi(n)</t>
  </si>
  <si>
    <t>qi</t>
  </si>
  <si>
    <t>Größe des Auslaufventils</t>
  </si>
  <si>
    <t>Anzahl</t>
  </si>
  <si>
    <t>Gemüsewascheinrichtung</t>
  </si>
  <si>
    <t>ja</t>
  </si>
  <si>
    <t>Schälgerät</t>
  </si>
  <si>
    <t>Hochdruck- oder Dampfstrahlreinigungsgerät</t>
  </si>
  <si>
    <t>Bratpfanne</t>
  </si>
  <si>
    <t>Kippbratpfanne</t>
  </si>
  <si>
    <t>Geschirrspülmaschine</t>
  </si>
  <si>
    <t>Spülbecken ohne Geruchsverschluss DN50</t>
  </si>
  <si>
    <t>Spülbecken ohne Geruchsverschluss DN40</t>
  </si>
  <si>
    <t>Spülbecken mit Geruchsverschluss DN50</t>
  </si>
  <si>
    <t>Spülbecken mit Geruchsverschluss DN40</t>
  </si>
  <si>
    <t>Kippkessel Auslauf DN100 mm</t>
  </si>
  <si>
    <t>Kippkessel Auslauf DN70 mm</t>
  </si>
  <si>
    <t>Kochkessel Auslauf DN50 mm</t>
  </si>
  <si>
    <t>Kochkessel Auslauf DN25 mm</t>
  </si>
  <si>
    <t>Kücheneinrichtungsgegenstand</t>
  </si>
  <si>
    <t>Gleichzeitigkeitsfaktor für den Einrichtungsgegenstand in Abhängigkeit von n</t>
  </si>
  <si>
    <t>Zi(n) =</t>
  </si>
  <si>
    <t>maximaler Schmutzwasserabfluss des Einrichtungsgegenstandes</t>
  </si>
  <si>
    <t>qi =</t>
  </si>
  <si>
    <t>Anzahl der Einrichtungsgegenstände</t>
  </si>
  <si>
    <t>n =</t>
  </si>
  <si>
    <t>Summe von (n * qi * Zi(n))</t>
  </si>
  <si>
    <t>Fettabscheider -  Bemessung nach ÖNORM EN1825-2 - Berechnung nach installierten Amaturen und Einrichtungen (ungeachtet der Art des Betriebes)</t>
  </si>
  <si>
    <t>*) Bei der Behandlung des Fettes/Öles in einer Abscheideranlage für Fette nach dieser Norm ist besondere Vorsicht geboten.</t>
  </si>
  <si>
    <t>0,89 bis 0,94</t>
  </si>
  <si>
    <t>Tran</t>
  </si>
  <si>
    <t>0,85 bis 0,94</t>
  </si>
  <si>
    <t>Tierfett</t>
  </si>
  <si>
    <t>Talg</t>
  </si>
  <si>
    <t>Stearinsäure</t>
  </si>
  <si>
    <t>0,91 bis 0,92</t>
  </si>
  <si>
    <t>Specköl</t>
  </si>
  <si>
    <t>0,92 bis 0,93</t>
  </si>
  <si>
    <t>Sonnenblumenöl</t>
  </si>
  <si>
    <t>Sojaöl</t>
  </si>
  <si>
    <t>Sesamöl</t>
  </si>
  <si>
    <t>0,95 bis 0,97*)</t>
  </si>
  <si>
    <t>Rizinusöl</t>
  </si>
  <si>
    <t>Rapsöl</t>
  </si>
  <si>
    <t>Palmöl</t>
  </si>
  <si>
    <t>0,94 bis 0,95</t>
  </si>
  <si>
    <t>Palmkernöl</t>
  </si>
  <si>
    <t>Palmitinsäure</t>
  </si>
  <si>
    <t>Olivenöl</t>
  </si>
  <si>
    <t>0,89 bis 0,90</t>
  </si>
  <si>
    <t>Oleinsäure</t>
  </si>
  <si>
    <t>Mohnöl</t>
  </si>
  <si>
    <t>0,89 bis 0,91</t>
  </si>
  <si>
    <t>Majoranöl</t>
  </si>
  <si>
    <t>Maisöl</t>
  </si>
  <si>
    <t>0,93 bis 0,94</t>
  </si>
  <si>
    <t>Leinöl</t>
  </si>
  <si>
    <t>Kokosöl</t>
  </si>
  <si>
    <t>Kienöl</t>
  </si>
  <si>
    <t>Kakaobutter</t>
  </si>
  <si>
    <t>0,86 bis 0,90</t>
  </si>
  <si>
    <t>Jojobaöl</t>
  </si>
  <si>
    <t>Holzöl</t>
  </si>
  <si>
    <t>0,87 bis 0,91</t>
  </si>
  <si>
    <t>Harzöl</t>
  </si>
  <si>
    <t>Fichtenöl</t>
  </si>
  <si>
    <t>Erdnussöl</t>
  </si>
  <si>
    <t>Butterfett</t>
  </si>
  <si>
    <t>Baumwollsamenöl</t>
  </si>
  <si>
    <t>Anisöl</t>
  </si>
  <si>
    <t>Fette/Öle mit Dichte &lt;0,94g/cm³ (Dichtefaktor fd = 1,0) sind  markiert</t>
  </si>
  <si>
    <t>Dichte bei einer Temperatur von 20°C [g/cm³]</t>
  </si>
  <si>
    <t>Fett/Öl</t>
  </si>
  <si>
    <t>ermittelt werden!</t>
  </si>
  <si>
    <t>2.) in Abhängigkeit von den vorhandenen Installationen</t>
  </si>
  <si>
    <t>oder</t>
  </si>
  <si>
    <t xml:space="preserve"> 1.) in Abhängigkeit von der Art des Betriebes </t>
  </si>
  <si>
    <t>Der maximale Schmutzwasserabfluss Qs kann entweder</t>
  </si>
  <si>
    <t>Anmerkung:</t>
  </si>
  <si>
    <t>Sonstige Angaben:</t>
  </si>
  <si>
    <t>Tage/Woche</t>
  </si>
  <si>
    <t>Std/Tag</t>
  </si>
  <si>
    <t>Betriebszeiten:</t>
  </si>
  <si>
    <t>Betriebsart:</t>
  </si>
  <si>
    <t>Bemessungsgrundlagen:</t>
  </si>
  <si>
    <t>KG Nr.:</t>
  </si>
  <si>
    <t>KG:</t>
  </si>
  <si>
    <t>Parzellen-Nr.:</t>
  </si>
  <si>
    <t>Bauadresse:</t>
  </si>
  <si>
    <t>Adresse:</t>
  </si>
  <si>
    <t>Bauherr:</t>
  </si>
  <si>
    <t>Allgemeines:</t>
  </si>
  <si>
    <t>Bemessung nach ÖNORM EN 1825-2</t>
  </si>
  <si>
    <t>Fettabscheideranlagen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</si>
</sst>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0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9"/>
      <name val="Arial"/>
      <family val="2"/>
    </font>
    <font>
      <sz val="11"/>
      <color indexed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b/>
      <sz val="10"/>
      <color indexed="81"/>
      <name val="Arial"/>
      <family val="2"/>
    </font>
    <font>
      <b/>
      <sz val="11"/>
      <color indexed="10"/>
      <name val="Arial"/>
      <family val="2"/>
    </font>
    <font>
      <b/>
      <sz val="12"/>
      <color indexed="10"/>
      <name val="Arial"/>
      <family val="2"/>
    </font>
    <font>
      <b/>
      <sz val="13"/>
      <color theme="1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2"/>
      <color indexed="10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Arial"/>
    </font>
    <font>
      <sz val="13"/>
      <color indexed="10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sz val="13"/>
      <name val="Arial"/>
      <family val="2"/>
    </font>
    <font>
      <sz val="14"/>
      <color indexed="10"/>
      <name val="Symbol"/>
      <family val="1"/>
      <charset val="2"/>
    </font>
    <font>
      <sz val="15"/>
      <color indexed="10"/>
      <name val="Symbol"/>
      <family val="1"/>
      <charset val="2"/>
    </font>
    <font>
      <u/>
      <sz val="9.35"/>
      <color indexed="12"/>
      <name val="Arial"/>
      <family val="2"/>
    </font>
    <font>
      <sz val="12"/>
      <name val="Arial"/>
      <family val="2"/>
    </font>
    <font>
      <sz val="9"/>
      <color indexed="10"/>
      <name val="Arial"/>
      <family val="2"/>
    </font>
    <font>
      <b/>
      <sz val="13"/>
      <color indexed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9" fillId="0" borderId="0"/>
    <xf numFmtId="0" fontId="26" fillId="0" borderId="0" applyNumberFormat="0" applyFill="0" applyBorder="0" applyAlignment="0" applyProtection="0">
      <alignment vertical="top"/>
      <protection locked="0"/>
    </xf>
  </cellStyleXfs>
  <cellXfs count="354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center"/>
    </xf>
    <xf numFmtId="0" fontId="0" fillId="0" borderId="5" xfId="0" applyBorder="1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1" fillId="0" borderId="0" xfId="0" quotePrefix="1" applyFont="1" applyAlignment="1">
      <alignment horizontal="left" vertical="center" wrapText="1"/>
    </xf>
    <xf numFmtId="0" fontId="0" fillId="2" borderId="9" xfId="0" applyFill="1" applyBorder="1"/>
    <xf numFmtId="0" fontId="1" fillId="0" borderId="0" xfId="0" quotePrefix="1" applyFont="1" applyAlignment="1">
      <alignment vertical="top" wrapText="1"/>
    </xf>
    <xf numFmtId="0" fontId="0" fillId="3" borderId="9" xfId="0" applyFill="1" applyBorder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right"/>
    </xf>
    <xf numFmtId="0" fontId="0" fillId="0" borderId="0" xfId="0" quotePrefix="1" applyAlignment="1">
      <alignment horizontal="left"/>
    </xf>
    <xf numFmtId="0" fontId="5" fillId="0" borderId="0" xfId="0" quotePrefix="1" applyFont="1" applyAlignment="1">
      <alignment horizontal="left"/>
    </xf>
    <xf numFmtId="0" fontId="0" fillId="0" borderId="0" xfId="0" quotePrefix="1" applyAlignment="1">
      <alignment horizontal="right"/>
    </xf>
    <xf numFmtId="0" fontId="5" fillId="0" borderId="1" xfId="0" applyFont="1" applyBorder="1"/>
    <xf numFmtId="0" fontId="5" fillId="0" borderId="2" xfId="0" applyFont="1" applyBorder="1"/>
    <xf numFmtId="0" fontId="0" fillId="0" borderId="10" xfId="0" applyBorder="1"/>
    <xf numFmtId="0" fontId="0" fillId="0" borderId="10" xfId="0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2" xfId="0" quotePrefix="1" applyBorder="1" applyAlignment="1">
      <alignment horizontal="center"/>
    </xf>
    <xf numFmtId="0" fontId="0" fillId="0" borderId="12" xfId="0" applyBorder="1" applyAlignment="1">
      <alignment horizontal="center"/>
    </xf>
    <xf numFmtId="0" fontId="3" fillId="2" borderId="13" xfId="0" applyFont="1" applyFill="1" applyBorder="1" applyAlignment="1" applyProtection="1">
      <alignment horizontal="center"/>
      <protection locked="0"/>
    </xf>
    <xf numFmtId="0" fontId="0" fillId="0" borderId="15" xfId="0" applyBorder="1"/>
    <xf numFmtId="0" fontId="0" fillId="0" borderId="9" xfId="0" applyBorder="1" applyAlignment="1">
      <alignment horizontal="center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3" borderId="9" xfId="0" applyNumberFormat="1" applyFont="1" applyFill="1" applyBorder="1" applyAlignment="1">
      <alignment horizontal="center"/>
    </xf>
    <xf numFmtId="0" fontId="0" fillId="0" borderId="13" xfId="0" quotePrefix="1" applyBorder="1" applyAlignment="1">
      <alignment horizontal="left"/>
    </xf>
    <xf numFmtId="164" fontId="0" fillId="0" borderId="0" xfId="0" applyNumberFormat="1" applyAlignment="1">
      <alignment horizontal="center"/>
    </xf>
    <xf numFmtId="0" fontId="5" fillId="0" borderId="10" xfId="0" quotePrefix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0" fillId="0" borderId="1" xfId="0" quotePrefix="1" applyBorder="1" applyAlignment="1">
      <alignment horizontal="left"/>
    </xf>
    <xf numFmtId="0" fontId="0" fillId="0" borderId="2" xfId="0" quotePrefix="1" applyBorder="1" applyAlignment="1">
      <alignment horizontal="left"/>
    </xf>
    <xf numFmtId="0" fontId="3" fillId="2" borderId="9" xfId="0" applyFont="1" applyFill="1" applyBorder="1" applyAlignment="1" applyProtection="1">
      <alignment horizontal="center"/>
      <protection locked="0"/>
    </xf>
    <xf numFmtId="0" fontId="0" fillId="0" borderId="6" xfId="0" quotePrefix="1" applyBorder="1" applyAlignment="1">
      <alignment horizontal="left"/>
    </xf>
    <xf numFmtId="0" fontId="0" fillId="0" borderId="14" xfId="0" quotePrefix="1" applyBorder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quotePrefix="1" applyFont="1" applyAlignment="1">
      <alignment horizontal="left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164" fontId="0" fillId="0" borderId="2" xfId="0" applyNumberFormat="1" applyBorder="1" applyAlignment="1">
      <alignment horizontal="center"/>
    </xf>
    <xf numFmtId="0" fontId="0" fillId="0" borderId="3" xfId="0" quotePrefix="1" applyBorder="1" applyAlignment="1">
      <alignment horizontal="center"/>
    </xf>
    <xf numFmtId="164" fontId="0" fillId="0" borderId="0" xfId="0" applyNumberFormat="1" applyAlignment="1">
      <alignment horizontal="right"/>
    </xf>
    <xf numFmtId="164" fontId="3" fillId="2" borderId="10" xfId="0" applyNumberFormat="1" applyFont="1" applyFill="1" applyBorder="1" applyAlignment="1" applyProtection="1">
      <alignment horizontal="center"/>
      <protection locked="0"/>
    </xf>
    <xf numFmtId="0" fontId="0" fillId="0" borderId="6" xfId="0" quotePrefix="1" applyBorder="1" applyAlignment="1">
      <alignment horizontal="right"/>
    </xf>
    <xf numFmtId="0" fontId="0" fillId="0" borderId="7" xfId="0" quotePrefix="1" applyBorder="1" applyAlignment="1">
      <alignment horizontal="left"/>
    </xf>
    <xf numFmtId="0" fontId="0" fillId="0" borderId="7" xfId="0" applyBorder="1"/>
    <xf numFmtId="0" fontId="0" fillId="0" borderId="7" xfId="0" applyBorder="1" applyAlignment="1">
      <alignment horizontal="right"/>
    </xf>
    <xf numFmtId="164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right"/>
    </xf>
    <xf numFmtId="0" fontId="0" fillId="0" borderId="4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0" borderId="7" xfId="0" quotePrefix="1" applyBorder="1" applyAlignment="1">
      <alignment horizontal="right"/>
    </xf>
    <xf numFmtId="0" fontId="7" fillId="0" borderId="1" xfId="0" applyFont="1" applyBorder="1" applyAlignment="1">
      <alignment horizontal="right"/>
    </xf>
    <xf numFmtId="1" fontId="0" fillId="0" borderId="2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7" xfId="0" applyNumberFormat="1" applyBorder="1" applyAlignment="1">
      <alignment horizontal="center"/>
    </xf>
    <xf numFmtId="164" fontId="0" fillId="0" borderId="7" xfId="0" applyNumberFormat="1" applyBorder="1" applyAlignment="1">
      <alignment horizontal="right"/>
    </xf>
    <xf numFmtId="0" fontId="5" fillId="0" borderId="0" xfId="0" applyFont="1"/>
    <xf numFmtId="0" fontId="0" fillId="0" borderId="2" xfId="0" applyBorder="1" applyAlignment="1">
      <alignment horizontal="left"/>
    </xf>
    <xf numFmtId="0" fontId="0" fillId="0" borderId="7" xfId="0" applyBorder="1" applyAlignment="1">
      <alignment horizontal="left"/>
    </xf>
    <xf numFmtId="0" fontId="10" fillId="0" borderId="0" xfId="0" quotePrefix="1" applyFont="1" applyAlignment="1">
      <alignment horizontal="right"/>
    </xf>
    <xf numFmtId="0" fontId="11" fillId="3" borderId="16" xfId="0" applyFont="1" applyFill="1" applyBorder="1" applyAlignment="1">
      <alignment horizontal="right"/>
    </xf>
    <xf numFmtId="0" fontId="11" fillId="3" borderId="16" xfId="0" applyFont="1" applyFill="1" applyBorder="1" applyAlignment="1">
      <alignment horizontal="center"/>
    </xf>
    <xf numFmtId="0" fontId="11" fillId="3" borderId="16" xfId="0" quotePrefix="1" applyFont="1" applyFill="1" applyBorder="1" applyAlignment="1">
      <alignment horizontal="right"/>
    </xf>
    <xf numFmtId="164" fontId="11" fillId="3" borderId="17" xfId="0" applyNumberFormat="1" applyFont="1" applyFill="1" applyBorder="1" applyAlignment="1">
      <alignment horizontal="center"/>
    </xf>
    <xf numFmtId="0" fontId="11" fillId="3" borderId="18" xfId="0" applyFont="1" applyFill="1" applyBorder="1" applyAlignment="1">
      <alignment horizontal="right"/>
    </xf>
    <xf numFmtId="0" fontId="11" fillId="3" borderId="18" xfId="0" applyFont="1" applyFill="1" applyBorder="1" applyAlignment="1">
      <alignment horizontal="center"/>
    </xf>
    <xf numFmtId="0" fontId="11" fillId="3" borderId="18" xfId="0" quotePrefix="1" applyFont="1" applyFill="1" applyBorder="1" applyAlignment="1">
      <alignment horizontal="right"/>
    </xf>
    <xf numFmtId="164" fontId="11" fillId="3" borderId="19" xfId="0" applyNumberFormat="1" applyFont="1" applyFill="1" applyBorder="1" applyAlignment="1">
      <alignment horizontal="center"/>
    </xf>
    <xf numFmtId="0" fontId="11" fillId="3" borderId="20" xfId="0" applyFont="1" applyFill="1" applyBorder="1" applyAlignment="1">
      <alignment horizontal="right"/>
    </xf>
    <xf numFmtId="0" fontId="11" fillId="3" borderId="20" xfId="0" applyFont="1" applyFill="1" applyBorder="1" applyAlignment="1">
      <alignment horizontal="center"/>
    </xf>
    <xf numFmtId="0" fontId="11" fillId="3" borderId="20" xfId="0" quotePrefix="1" applyFont="1" applyFill="1" applyBorder="1" applyAlignment="1">
      <alignment horizontal="right"/>
    </xf>
    <xf numFmtId="164" fontId="11" fillId="3" borderId="21" xfId="0" applyNumberFormat="1" applyFont="1" applyFill="1" applyBorder="1" applyAlignment="1">
      <alignment horizontal="center"/>
    </xf>
    <xf numFmtId="0" fontId="14" fillId="0" borderId="0" xfId="0" applyFont="1"/>
    <xf numFmtId="0" fontId="14" fillId="0" borderId="0" xfId="0" quotePrefix="1" applyFont="1" applyAlignment="1">
      <alignment horizontal="left"/>
    </xf>
    <xf numFmtId="164" fontId="11" fillId="3" borderId="16" xfId="0" applyNumberFormat="1" applyFont="1" applyFill="1" applyBorder="1" applyAlignment="1">
      <alignment horizontal="center"/>
    </xf>
    <xf numFmtId="0" fontId="11" fillId="3" borderId="17" xfId="0" quotePrefix="1" applyFont="1" applyFill="1" applyBorder="1" applyAlignment="1">
      <alignment horizontal="left"/>
    </xf>
    <xf numFmtId="164" fontId="11" fillId="3" borderId="18" xfId="0" applyNumberFormat="1" applyFont="1" applyFill="1" applyBorder="1" applyAlignment="1">
      <alignment horizontal="center"/>
    </xf>
    <xf numFmtId="0" fontId="11" fillId="3" borderId="19" xfId="0" quotePrefix="1" applyFont="1" applyFill="1" applyBorder="1" applyAlignment="1">
      <alignment horizontal="left"/>
    </xf>
    <xf numFmtId="164" fontId="11" fillId="3" borderId="20" xfId="0" applyNumberFormat="1" applyFont="1" applyFill="1" applyBorder="1" applyAlignment="1">
      <alignment horizontal="center"/>
    </xf>
    <xf numFmtId="0" fontId="11" fillId="3" borderId="21" xfId="0" quotePrefix="1" applyFont="1" applyFill="1" applyBorder="1" applyAlignment="1">
      <alignment horizontal="left"/>
    </xf>
    <xf numFmtId="0" fontId="14" fillId="0" borderId="0" xfId="0" applyFont="1" applyAlignment="1">
      <alignment horizontal="right"/>
    </xf>
    <xf numFmtId="0" fontId="14" fillId="0" borderId="0" xfId="0" quotePrefix="1" applyFont="1" applyAlignment="1">
      <alignment horizontal="right"/>
    </xf>
    <xf numFmtId="0" fontId="10" fillId="0" borderId="0" xfId="0" applyFont="1" applyAlignment="1">
      <alignment horizontal="right"/>
    </xf>
    <xf numFmtId="0" fontId="10" fillId="0" borderId="0" xfId="0" applyFont="1"/>
    <xf numFmtId="0" fontId="10" fillId="0" borderId="0" xfId="0" quotePrefix="1" applyFont="1" applyAlignment="1">
      <alignment horizontal="left"/>
    </xf>
    <xf numFmtId="0" fontId="15" fillId="0" borderId="0" xfId="0" quotePrefix="1" applyFont="1" applyAlignment="1">
      <alignment horizontal="left"/>
    </xf>
    <xf numFmtId="0" fontId="5" fillId="4" borderId="10" xfId="0" applyFont="1" applyFill="1" applyBorder="1" applyAlignment="1">
      <alignment horizontal="center"/>
    </xf>
    <xf numFmtId="0" fontId="5" fillId="4" borderId="2" xfId="0" applyFont="1" applyFill="1" applyBorder="1"/>
    <xf numFmtId="0" fontId="0" fillId="4" borderId="3" xfId="0" applyFill="1" applyBorder="1"/>
    <xf numFmtId="0" fontId="0" fillId="4" borderId="10" xfId="0" applyFill="1" applyBorder="1"/>
    <xf numFmtId="0" fontId="0" fillId="4" borderId="10" xfId="0" applyFill="1" applyBorder="1" applyAlignment="1">
      <alignment horizontal="center"/>
    </xf>
    <xf numFmtId="0" fontId="2" fillId="4" borderId="11" xfId="0" quotePrefix="1" applyFont="1" applyFill="1" applyBorder="1" applyAlignment="1">
      <alignment horizontal="center"/>
    </xf>
    <xf numFmtId="0" fontId="0" fillId="4" borderId="0" xfId="0" applyFill="1"/>
    <xf numFmtId="0" fontId="0" fillId="4" borderId="5" xfId="0" applyFill="1" applyBorder="1"/>
    <xf numFmtId="0" fontId="5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5" fillId="4" borderId="0" xfId="0" quotePrefix="1" applyFont="1" applyFill="1" applyAlignment="1">
      <alignment horizontal="left"/>
    </xf>
    <xf numFmtId="0" fontId="0" fillId="4" borderId="12" xfId="0" quotePrefix="1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2" fillId="0" borderId="0" xfId="0" quotePrefix="1" applyFont="1" applyAlignment="1">
      <alignment vertical="center" wrapText="1"/>
    </xf>
    <xf numFmtId="0" fontId="0" fillId="0" borderId="8" xfId="0" applyBorder="1" applyAlignment="1">
      <alignment horizontal="center"/>
    </xf>
    <xf numFmtId="0" fontId="0" fillId="0" borderId="5" xfId="0" quotePrefix="1" applyBorder="1" applyAlignment="1">
      <alignment horizontal="center"/>
    </xf>
    <xf numFmtId="0" fontId="0" fillId="0" borderId="7" xfId="0" applyBorder="1" applyAlignment="1">
      <alignment horizontal="right" vertical="center"/>
    </xf>
    <xf numFmtId="0" fontId="0" fillId="0" borderId="7" xfId="0" applyBorder="1" applyAlignment="1">
      <alignment vertical="center"/>
    </xf>
    <xf numFmtId="0" fontId="0" fillId="0" borderId="7" xfId="0" applyBorder="1" applyAlignment="1">
      <alignment horizontal="center"/>
    </xf>
    <xf numFmtId="0" fontId="0" fillId="0" borderId="0" xfId="0" applyAlignment="1">
      <alignment vertical="center"/>
    </xf>
    <xf numFmtId="0" fontId="17" fillId="2" borderId="13" xfId="0" applyFont="1" applyFill="1" applyBorder="1" applyAlignment="1" applyProtection="1">
      <alignment horizontal="center" vertical="center"/>
      <protection locked="0"/>
    </xf>
    <xf numFmtId="0" fontId="14" fillId="0" borderId="14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14" fillId="0" borderId="9" xfId="0" applyFont="1" applyBorder="1" applyAlignment="1">
      <alignment horizontal="center" vertical="center"/>
    </xf>
    <xf numFmtId="164" fontId="17" fillId="2" borderId="9" xfId="0" applyNumberFormat="1" applyFont="1" applyFill="1" applyBorder="1" applyAlignment="1" applyProtection="1">
      <alignment horizontal="center" vertical="center"/>
      <protection locked="0"/>
    </xf>
    <xf numFmtId="164" fontId="17" fillId="3" borderId="9" xfId="0" applyNumberFormat="1" applyFont="1" applyFill="1" applyBorder="1" applyAlignment="1">
      <alignment horizontal="center" vertical="center"/>
    </xf>
    <xf numFmtId="0" fontId="14" fillId="0" borderId="13" xfId="0" applyFont="1" applyBorder="1" applyAlignment="1">
      <alignment horizontal="left" vertical="center" indent="1"/>
    </xf>
    <xf numFmtId="0" fontId="14" fillId="0" borderId="13" xfId="0" quotePrefix="1" applyFont="1" applyBorder="1" applyAlignment="1">
      <alignment horizontal="left" vertical="center" indent="1"/>
    </xf>
    <xf numFmtId="0" fontId="5" fillId="4" borderId="4" xfId="0" quotePrefix="1" applyFont="1" applyFill="1" applyBorder="1" applyAlignment="1">
      <alignment horizontal="left" vertical="center" indent="1"/>
    </xf>
    <xf numFmtId="0" fontId="5" fillId="4" borderId="0" xfId="0" quotePrefix="1" applyFont="1" applyFill="1" applyAlignment="1">
      <alignment horizontal="left" vertical="center" indent="1"/>
    </xf>
    <xf numFmtId="0" fontId="5" fillId="4" borderId="6" xfId="0" quotePrefix="1" applyFont="1" applyFill="1" applyBorder="1" applyAlignment="1">
      <alignment horizontal="left" vertical="center" indent="1"/>
    </xf>
    <xf numFmtId="0" fontId="5" fillId="4" borderId="7" xfId="0" quotePrefix="1" applyFont="1" applyFill="1" applyBorder="1" applyAlignment="1">
      <alignment horizontal="left" vertical="center" indent="1"/>
    </xf>
    <xf numFmtId="0" fontId="5" fillId="4" borderId="1" xfId="0" applyFont="1" applyFill="1" applyBorder="1" applyAlignment="1">
      <alignment horizontal="left" indent="2"/>
    </xf>
    <xf numFmtId="0" fontId="5" fillId="4" borderId="2" xfId="0" applyFont="1" applyFill="1" applyBorder="1" applyAlignment="1">
      <alignment horizontal="left" indent="1"/>
    </xf>
    <xf numFmtId="0" fontId="15" fillId="6" borderId="0" xfId="0" quotePrefix="1" applyFont="1" applyFill="1" applyAlignment="1">
      <alignment horizontal="left"/>
    </xf>
    <xf numFmtId="0" fontId="0" fillId="6" borderId="0" xfId="0" applyFill="1"/>
    <xf numFmtId="0" fontId="5" fillId="6" borderId="0" xfId="0" quotePrefix="1" applyFont="1" applyFill="1" applyAlignment="1">
      <alignment horizontal="left"/>
    </xf>
    <xf numFmtId="0" fontId="15" fillId="6" borderId="0" xfId="0" applyFont="1" applyFill="1"/>
    <xf numFmtId="0" fontId="5" fillId="6" borderId="0" xfId="0" applyFont="1" applyFill="1"/>
    <xf numFmtId="0" fontId="14" fillId="6" borderId="0" xfId="0" applyFont="1" applyFill="1"/>
    <xf numFmtId="0" fontId="8" fillId="3" borderId="1" xfId="0" applyFont="1" applyFill="1" applyBorder="1" applyAlignment="1">
      <alignment horizontal="right" vertical="center" indent="3"/>
    </xf>
    <xf numFmtId="0" fontId="8" fillId="3" borderId="2" xfId="0" applyFont="1" applyFill="1" applyBorder="1" applyAlignment="1">
      <alignment horizontal="right" vertical="center" indent="3"/>
    </xf>
    <xf numFmtId="0" fontId="8" fillId="3" borderId="3" xfId="0" applyFont="1" applyFill="1" applyBorder="1" applyAlignment="1">
      <alignment horizontal="right" vertical="center" indent="3"/>
    </xf>
    <xf numFmtId="0" fontId="8" fillId="3" borderId="4" xfId="0" applyFont="1" applyFill="1" applyBorder="1" applyAlignment="1">
      <alignment horizontal="right" vertical="center" indent="3"/>
    </xf>
    <xf numFmtId="0" fontId="8" fillId="3" borderId="0" xfId="0" applyFont="1" applyFill="1" applyAlignment="1">
      <alignment horizontal="right" vertical="center" indent="3"/>
    </xf>
    <xf numFmtId="0" fontId="8" fillId="3" borderId="5" xfId="0" applyFont="1" applyFill="1" applyBorder="1" applyAlignment="1">
      <alignment horizontal="right" vertical="center" indent="3"/>
    </xf>
    <xf numFmtId="0" fontId="8" fillId="3" borderId="6" xfId="0" applyFont="1" applyFill="1" applyBorder="1" applyAlignment="1">
      <alignment horizontal="right" vertical="center" indent="3"/>
    </xf>
    <xf numFmtId="0" fontId="8" fillId="3" borderId="7" xfId="0" applyFont="1" applyFill="1" applyBorder="1" applyAlignment="1">
      <alignment horizontal="right" vertical="center" indent="3"/>
    </xf>
    <xf numFmtId="0" fontId="8" fillId="3" borderId="8" xfId="0" applyFont="1" applyFill="1" applyBorder="1" applyAlignment="1">
      <alignment horizontal="right" vertical="center" indent="3"/>
    </xf>
    <xf numFmtId="0" fontId="12" fillId="3" borderId="1" xfId="0" quotePrefix="1" applyFont="1" applyFill="1" applyBorder="1" applyAlignment="1">
      <alignment horizontal="right" vertical="center" indent="3"/>
    </xf>
    <xf numFmtId="0" fontId="12" fillId="3" borderId="2" xfId="0" quotePrefix="1" applyFont="1" applyFill="1" applyBorder="1" applyAlignment="1">
      <alignment horizontal="right" vertical="center" indent="3"/>
    </xf>
    <xf numFmtId="0" fontId="12" fillId="3" borderId="3" xfId="0" quotePrefix="1" applyFont="1" applyFill="1" applyBorder="1" applyAlignment="1">
      <alignment horizontal="right" vertical="center" indent="3"/>
    </xf>
    <xf numFmtId="0" fontId="12" fillId="3" borderId="4" xfId="0" quotePrefix="1" applyFont="1" applyFill="1" applyBorder="1" applyAlignment="1">
      <alignment horizontal="right" vertical="center" indent="3"/>
    </xf>
    <xf numFmtId="0" fontId="12" fillId="3" borderId="0" xfId="0" quotePrefix="1" applyFont="1" applyFill="1" applyAlignment="1">
      <alignment horizontal="right" vertical="center" indent="3"/>
    </xf>
    <xf numFmtId="0" fontId="12" fillId="3" borderId="5" xfId="0" quotePrefix="1" applyFont="1" applyFill="1" applyBorder="1" applyAlignment="1">
      <alignment horizontal="right" vertical="center" indent="3"/>
    </xf>
    <xf numFmtId="0" fontId="12" fillId="3" borderId="6" xfId="0" quotePrefix="1" applyFont="1" applyFill="1" applyBorder="1" applyAlignment="1">
      <alignment horizontal="right" vertical="center" indent="3"/>
    </xf>
    <xf numFmtId="0" fontId="12" fillId="3" borderId="7" xfId="0" quotePrefix="1" applyFont="1" applyFill="1" applyBorder="1" applyAlignment="1">
      <alignment horizontal="right" vertical="center" indent="3"/>
    </xf>
    <xf numFmtId="0" fontId="12" fillId="3" borderId="8" xfId="0" quotePrefix="1" applyFont="1" applyFill="1" applyBorder="1" applyAlignment="1">
      <alignment horizontal="right" vertical="center" indent="3"/>
    </xf>
    <xf numFmtId="0" fontId="15" fillId="7" borderId="0" xfId="0" quotePrefix="1" applyFont="1" applyFill="1" applyAlignment="1">
      <alignment horizontal="left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" fillId="4" borderId="1" xfId="0" quotePrefix="1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4" xfId="0" quotePrefix="1" applyFont="1" applyFill="1" applyBorder="1" applyAlignment="1">
      <alignment horizontal="center"/>
    </xf>
    <xf numFmtId="0" fontId="6" fillId="4" borderId="5" xfId="0" quotePrefix="1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14" fillId="0" borderId="15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164" fontId="14" fillId="0" borderId="9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left" vertical="top" wrapText="1"/>
    </xf>
    <xf numFmtId="0" fontId="0" fillId="0" borderId="2" xfId="0" applyBorder="1"/>
    <xf numFmtId="0" fontId="0" fillId="0" borderId="0" xfId="0"/>
    <xf numFmtId="0" fontId="5" fillId="0" borderId="1" xfId="0" quotePrefix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9" xfId="0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15" fillId="4" borderId="0" xfId="0" quotePrefix="1" applyFont="1" applyFill="1" applyAlignment="1">
      <alignment horizontal="left" vertical="center" wrapText="1"/>
    </xf>
    <xf numFmtId="0" fontId="15" fillId="5" borderId="0" xfId="0" quotePrefix="1" applyFont="1" applyFill="1" applyAlignment="1" applyProtection="1">
      <alignment horizontal="left" vertical="center" wrapText="1"/>
      <protection locked="0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quotePrefix="1" applyFont="1" applyBorder="1" applyAlignment="1">
      <alignment horizontal="center"/>
    </xf>
    <xf numFmtId="0" fontId="6" fillId="0" borderId="5" xfId="0" quotePrefix="1" applyFont="1" applyBorder="1" applyAlignment="1">
      <alignment horizontal="center"/>
    </xf>
    <xf numFmtId="0" fontId="6" fillId="0" borderId="6" xfId="0" quotePrefix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6" fillId="2" borderId="9" xfId="0" applyFont="1" applyFill="1" applyBorder="1" applyAlignment="1" applyProtection="1">
      <alignment horizontal="center" vertical="center"/>
      <protection locked="0"/>
    </xf>
    <xf numFmtId="164" fontId="16" fillId="2" borderId="9" xfId="0" applyNumberFormat="1" applyFont="1" applyFill="1" applyBorder="1" applyAlignment="1" applyProtection="1">
      <alignment horizontal="center" vertical="center"/>
      <protection locked="0"/>
    </xf>
    <xf numFmtId="0" fontId="19" fillId="0" borderId="0" xfId="1"/>
    <xf numFmtId="0" fontId="19" fillId="0" borderId="0" xfId="1" quotePrefix="1" applyAlignment="1">
      <alignment horizontal="left"/>
    </xf>
    <xf numFmtId="0" fontId="19" fillId="0" borderId="10" xfId="1" applyBorder="1" applyAlignment="1">
      <alignment horizontal="center"/>
    </xf>
    <xf numFmtId="0" fontId="19" fillId="0" borderId="12" xfId="1" applyBorder="1" applyAlignment="1">
      <alignment horizontal="center"/>
    </xf>
    <xf numFmtId="0" fontId="19" fillId="0" borderId="3" xfId="1" applyBorder="1"/>
    <xf numFmtId="0" fontId="19" fillId="0" borderId="9" xfId="1" applyBorder="1" applyAlignment="1">
      <alignment horizontal="center"/>
    </xf>
    <xf numFmtId="0" fontId="19" fillId="0" borderId="12" xfId="1" quotePrefix="1" applyBorder="1" applyAlignment="1">
      <alignment horizontal="center"/>
    </xf>
    <xf numFmtId="0" fontId="5" fillId="0" borderId="0" xfId="1" quotePrefix="1" applyFont="1" applyAlignment="1">
      <alignment horizontal="left"/>
    </xf>
    <xf numFmtId="0" fontId="19" fillId="0" borderId="4" xfId="1" applyBorder="1"/>
    <xf numFmtId="0" fontId="19" fillId="0" borderId="5" xfId="1" applyBorder="1"/>
    <xf numFmtId="164" fontId="3" fillId="2" borderId="9" xfId="1" applyNumberFormat="1" applyFont="1" applyFill="1" applyBorder="1" applyAlignment="1">
      <alignment horizontal="center"/>
    </xf>
    <xf numFmtId="0" fontId="19" fillId="0" borderId="0" xfId="1" applyAlignment="1">
      <alignment horizontal="left"/>
    </xf>
    <xf numFmtId="0" fontId="21" fillId="0" borderId="0" xfId="1" quotePrefix="1" applyFont="1" applyAlignment="1">
      <alignment horizontal="left"/>
    </xf>
    <xf numFmtId="0" fontId="22" fillId="0" borderId="0" xfId="1" quotePrefix="1" applyFont="1" applyAlignment="1">
      <alignment horizontal="left"/>
    </xf>
    <xf numFmtId="0" fontId="5" fillId="0" borderId="0" xfId="1" applyFont="1" applyAlignment="1">
      <alignment horizontal="left"/>
    </xf>
    <xf numFmtId="0" fontId="19" fillId="0" borderId="2" xfId="1" applyBorder="1"/>
    <xf numFmtId="0" fontId="19" fillId="0" borderId="7" xfId="1" applyBorder="1"/>
    <xf numFmtId="0" fontId="19" fillId="0" borderId="2" xfId="1" quotePrefix="1" applyBorder="1" applyAlignment="1">
      <alignment horizontal="left"/>
    </xf>
    <xf numFmtId="0" fontId="4" fillId="0" borderId="0" xfId="1" applyFont="1" applyAlignment="1">
      <alignment horizontal="left"/>
    </xf>
    <xf numFmtId="0" fontId="4" fillId="0" borderId="14" xfId="1" applyFont="1" applyBorder="1" applyAlignment="1">
      <alignment horizontal="left"/>
    </xf>
    <xf numFmtId="0" fontId="4" fillId="0" borderId="15" xfId="1" applyFont="1" applyBorder="1" applyAlignment="1">
      <alignment horizontal="left"/>
    </xf>
    <xf numFmtId="0" fontId="19" fillId="0" borderId="1" xfId="1" applyBorder="1" applyAlignment="1">
      <alignment horizontal="right"/>
    </xf>
    <xf numFmtId="0" fontId="19" fillId="0" borderId="2" xfId="1" quotePrefix="1" applyBorder="1" applyAlignment="1">
      <alignment horizontal="right"/>
    </xf>
    <xf numFmtId="0" fontId="19" fillId="0" borderId="2" xfId="1" applyBorder="1" applyAlignment="1">
      <alignment horizontal="right"/>
    </xf>
    <xf numFmtId="0" fontId="19" fillId="0" borderId="6" xfId="1" applyBorder="1"/>
    <xf numFmtId="0" fontId="19" fillId="0" borderId="7" xfId="1" quotePrefix="1" applyBorder="1" applyAlignment="1">
      <alignment horizontal="right"/>
    </xf>
    <xf numFmtId="0" fontId="19" fillId="0" borderId="7" xfId="1" applyBorder="1" applyAlignment="1">
      <alignment horizontal="right"/>
    </xf>
    <xf numFmtId="0" fontId="19" fillId="0" borderId="13" xfId="1" quotePrefix="1" applyBorder="1" applyAlignment="1">
      <alignment horizontal="right"/>
    </xf>
    <xf numFmtId="0" fontId="19" fillId="0" borderId="14" xfId="1" applyBorder="1"/>
    <xf numFmtId="0" fontId="19" fillId="0" borderId="15" xfId="1" quotePrefix="1" applyBorder="1" applyAlignment="1">
      <alignment horizontal="right"/>
    </xf>
    <xf numFmtId="0" fontId="19" fillId="0" borderId="14" xfId="1" quotePrefix="1" applyBorder="1" applyAlignment="1">
      <alignment horizontal="left"/>
    </xf>
    <xf numFmtId="0" fontId="19" fillId="0" borderId="4" xfId="1" quotePrefix="1" applyBorder="1" applyAlignment="1">
      <alignment horizontal="right"/>
    </xf>
    <xf numFmtId="0" fontId="19" fillId="0" borderId="6" xfId="1" quotePrefix="1" applyBorder="1" applyAlignment="1">
      <alignment horizontal="right"/>
    </xf>
    <xf numFmtId="164" fontId="19" fillId="0" borderId="7" xfId="1" applyNumberFormat="1" applyBorder="1" applyAlignment="1">
      <alignment horizontal="center"/>
    </xf>
    <xf numFmtId="164" fontId="19" fillId="0" borderId="2" xfId="1" applyNumberFormat="1" applyBorder="1" applyAlignment="1">
      <alignment horizontal="center"/>
    </xf>
    <xf numFmtId="0" fontId="19" fillId="0" borderId="3" xfId="1" applyBorder="1" applyAlignment="1">
      <alignment horizontal="center"/>
    </xf>
    <xf numFmtId="164" fontId="19" fillId="0" borderId="7" xfId="1" applyNumberFormat="1" applyBorder="1" applyAlignment="1">
      <alignment horizontal="right"/>
    </xf>
    <xf numFmtId="0" fontId="20" fillId="0" borderId="9" xfId="1" applyFont="1" applyBorder="1" applyAlignment="1">
      <alignment horizontal="left"/>
    </xf>
    <xf numFmtId="0" fontId="20" fillId="0" borderId="13" xfId="1" applyFont="1" applyBorder="1" applyAlignment="1">
      <alignment horizontal="right"/>
    </xf>
    <xf numFmtId="0" fontId="3" fillId="2" borderId="9" xfId="1" applyFont="1" applyFill="1" applyBorder="1" applyAlignment="1">
      <alignment horizontal="center"/>
    </xf>
    <xf numFmtId="0" fontId="23" fillId="3" borderId="13" xfId="1" applyFont="1" applyFill="1" applyBorder="1"/>
    <xf numFmtId="0" fontId="23" fillId="3" borderId="14" xfId="1" applyFont="1" applyFill="1" applyBorder="1"/>
    <xf numFmtId="0" fontId="20" fillId="3" borderId="14" xfId="1" applyFont="1" applyFill="1" applyBorder="1"/>
    <xf numFmtId="0" fontId="20" fillId="3" borderId="13" xfId="1" applyFont="1" applyFill="1" applyBorder="1"/>
    <xf numFmtId="0" fontId="19" fillId="0" borderId="1" xfId="1" applyBorder="1"/>
    <xf numFmtId="0" fontId="19" fillId="0" borderId="10" xfId="1" quotePrefix="1" applyBorder="1" applyAlignment="1">
      <alignment horizontal="center"/>
    </xf>
    <xf numFmtId="0" fontId="19" fillId="0" borderId="9" xfId="1" quotePrefix="1" applyBorder="1" applyAlignment="1">
      <alignment horizontal="center"/>
    </xf>
    <xf numFmtId="0" fontId="19" fillId="0" borderId="13" xfId="1" quotePrefix="1" applyBorder="1" applyAlignment="1">
      <alignment horizontal="center"/>
    </xf>
    <xf numFmtId="164" fontId="3" fillId="0" borderId="9" xfId="1" applyNumberFormat="1" applyFont="1" applyBorder="1" applyAlignment="1">
      <alignment horizontal="center"/>
    </xf>
    <xf numFmtId="2" fontId="3" fillId="0" borderId="9" xfId="1" applyNumberFormat="1" applyFont="1" applyBorder="1" applyAlignment="1">
      <alignment horizontal="center"/>
    </xf>
    <xf numFmtId="2" fontId="3" fillId="0" borderId="12" xfId="1" applyNumberFormat="1" applyFont="1" applyBorder="1" applyAlignment="1">
      <alignment horizontal="center"/>
    </xf>
    <xf numFmtId="164" fontId="3" fillId="0" borderId="10" xfId="1" applyNumberFormat="1" applyFont="1" applyBorder="1" applyAlignment="1">
      <alignment horizontal="center"/>
    </xf>
    <xf numFmtId="2" fontId="3" fillId="0" borderId="10" xfId="1" applyNumberFormat="1" applyFont="1" applyBorder="1" applyAlignment="1">
      <alignment horizontal="center"/>
    </xf>
    <xf numFmtId="0" fontId="19" fillId="2" borderId="9" xfId="1" applyFill="1" applyBorder="1"/>
    <xf numFmtId="0" fontId="19" fillId="3" borderId="9" xfId="1" applyFill="1" applyBorder="1"/>
    <xf numFmtId="2" fontId="23" fillId="3" borderId="22" xfId="1" applyNumberFormat="1" applyFont="1" applyFill="1" applyBorder="1" applyAlignment="1">
      <alignment horizontal="center"/>
    </xf>
    <xf numFmtId="0" fontId="3" fillId="3" borderId="23" xfId="1" applyFont="1" applyFill="1" applyBorder="1" applyAlignment="1">
      <alignment horizontal="center"/>
    </xf>
    <xf numFmtId="0" fontId="3" fillId="3" borderId="24" xfId="1" applyFont="1" applyFill="1" applyBorder="1"/>
    <xf numFmtId="164" fontId="3" fillId="3" borderId="24" xfId="1" applyNumberFormat="1" applyFont="1" applyFill="1" applyBorder="1" applyAlignment="1">
      <alignment horizontal="center"/>
    </xf>
    <xf numFmtId="2" fontId="3" fillId="3" borderId="24" xfId="1" applyNumberFormat="1" applyFont="1" applyFill="1" applyBorder="1" applyAlignment="1">
      <alignment horizontal="center"/>
    </xf>
    <xf numFmtId="2" fontId="24" fillId="3" borderId="25" xfId="1" quotePrefix="1" applyNumberFormat="1" applyFont="1" applyFill="1" applyBorder="1" applyAlignment="1">
      <alignment horizontal="right"/>
    </xf>
    <xf numFmtId="0" fontId="19" fillId="3" borderId="24" xfId="1" applyFill="1" applyBorder="1"/>
    <xf numFmtId="0" fontId="5" fillId="0" borderId="0" xfId="1" applyFont="1" applyAlignment="1">
      <alignment horizontal="center" vertical="center"/>
    </xf>
    <xf numFmtId="0" fontId="19" fillId="0" borderId="0" xfId="1" applyAlignment="1">
      <alignment horizontal="center"/>
    </xf>
    <xf numFmtId="0" fontId="5" fillId="0" borderId="0" xfId="1" applyFont="1" applyAlignment="1">
      <alignment horizontal="center"/>
    </xf>
    <xf numFmtId="0" fontId="5" fillId="0" borderId="28" xfId="1" applyFont="1" applyBorder="1" applyAlignment="1">
      <alignment horizontal="center"/>
    </xf>
    <xf numFmtId="0" fontId="5" fillId="0" borderId="29" xfId="1" applyFont="1" applyBorder="1" applyAlignment="1">
      <alignment horizontal="center"/>
    </xf>
    <xf numFmtId="0" fontId="19" fillId="0" borderId="27" xfId="1" applyBorder="1" applyAlignment="1">
      <alignment horizontal="center"/>
    </xf>
    <xf numFmtId="2" fontId="19" fillId="0" borderId="26" xfId="1" applyNumberFormat="1" applyBorder="1" applyAlignment="1">
      <alignment horizontal="center"/>
    </xf>
    <xf numFmtId="0" fontId="19" fillId="2" borderId="27" xfId="1" applyFill="1" applyBorder="1" applyAlignment="1">
      <alignment horizontal="center"/>
    </xf>
    <xf numFmtId="2" fontId="19" fillId="2" borderId="26" xfId="1" applyNumberFormat="1" applyFill="1" applyBorder="1" applyAlignment="1">
      <alignment horizontal="center"/>
    </xf>
    <xf numFmtId="0" fontId="19" fillId="2" borderId="26" xfId="1" applyFill="1" applyBorder="1" applyAlignment="1">
      <alignment horizontal="center"/>
    </xf>
    <xf numFmtId="0" fontId="19" fillId="0" borderId="30" xfId="1" applyBorder="1" applyAlignment="1">
      <alignment horizontal="center"/>
    </xf>
    <xf numFmtId="0" fontId="19" fillId="0" borderId="31" xfId="1" applyBorder="1" applyAlignment="1">
      <alignment horizontal="center"/>
    </xf>
    <xf numFmtId="0" fontId="19" fillId="0" borderId="32" xfId="1" applyBorder="1" applyAlignment="1">
      <alignment horizontal="center"/>
    </xf>
    <xf numFmtId="2" fontId="19" fillId="0" borderId="33" xfId="1" applyNumberFormat="1" applyBorder="1" applyAlignment="1">
      <alignment horizontal="center"/>
    </xf>
    <xf numFmtId="0" fontId="26" fillId="0" borderId="0" xfId="2" applyAlignment="1" applyProtection="1"/>
    <xf numFmtId="1" fontId="19" fillId="0" borderId="2" xfId="1" applyNumberFormat="1" applyBorder="1" applyAlignment="1">
      <alignment horizontal="center"/>
    </xf>
    <xf numFmtId="1" fontId="19" fillId="0" borderId="7" xfId="1" applyNumberFormat="1" applyBorder="1" applyAlignment="1">
      <alignment horizontal="center"/>
    </xf>
    <xf numFmtId="1" fontId="3" fillId="2" borderId="9" xfId="1" applyNumberFormat="1" applyFont="1" applyFill="1" applyBorder="1" applyAlignment="1" applyProtection="1">
      <alignment horizontal="center"/>
      <protection locked="0"/>
    </xf>
    <xf numFmtId="0" fontId="19" fillId="0" borderId="8" xfId="1" applyBorder="1"/>
    <xf numFmtId="0" fontId="29" fillId="3" borderId="14" xfId="1" applyFont="1" applyFill="1" applyBorder="1"/>
    <xf numFmtId="0" fontId="29" fillId="3" borderId="14" xfId="1" quotePrefix="1" applyFont="1" applyFill="1" applyBorder="1" applyAlignment="1">
      <alignment horizontal="right"/>
    </xf>
    <xf numFmtId="0" fontId="29" fillId="3" borderId="15" xfId="1" quotePrefix="1" applyFont="1" applyFill="1" applyBorder="1" applyAlignment="1">
      <alignment horizontal="left"/>
    </xf>
    <xf numFmtId="0" fontId="8" fillId="3" borderId="14" xfId="1" applyFont="1" applyFill="1" applyBorder="1"/>
    <xf numFmtId="2" fontId="29" fillId="3" borderId="14" xfId="1" applyNumberFormat="1" applyFont="1" applyFill="1" applyBorder="1" applyAlignment="1">
      <alignment horizontal="center"/>
    </xf>
    <xf numFmtId="2" fontId="29" fillId="3" borderId="15" xfId="1" applyNumberFormat="1" applyFont="1" applyFill="1" applyBorder="1" applyAlignment="1">
      <alignment horizontal="center"/>
    </xf>
    <xf numFmtId="0" fontId="21" fillId="0" borderId="0" xfId="1" applyFont="1" applyAlignment="1">
      <alignment horizontal="left"/>
    </xf>
    <xf numFmtId="2" fontId="19" fillId="0" borderId="0" xfId="1" applyNumberFormat="1" applyAlignment="1">
      <alignment horizontal="center"/>
    </xf>
    <xf numFmtId="164" fontId="19" fillId="0" borderId="0" xfId="1" applyNumberFormat="1" applyAlignment="1">
      <alignment horizontal="center"/>
    </xf>
    <xf numFmtId="0" fontId="19" fillId="0" borderId="0" xfId="1" applyAlignment="1">
      <alignment horizontal="right"/>
    </xf>
    <xf numFmtId="0" fontId="3" fillId="2" borderId="0" xfId="1" applyFont="1" applyFill="1" applyAlignment="1">
      <alignment horizontal="center"/>
    </xf>
    <xf numFmtId="0" fontId="19" fillId="0" borderId="0" xfId="1" applyAlignment="1">
      <alignment horizontal="center"/>
    </xf>
    <xf numFmtId="0" fontId="5" fillId="0" borderId="0" xfId="1" applyFont="1"/>
    <xf numFmtId="1" fontId="19" fillId="0" borderId="0" xfId="1" applyNumberFormat="1" applyAlignment="1">
      <alignment horizontal="center"/>
    </xf>
    <xf numFmtId="0" fontId="19" fillId="0" borderId="3" xfId="1" quotePrefix="1" applyBorder="1" applyAlignment="1">
      <alignment horizontal="center"/>
    </xf>
    <xf numFmtId="0" fontId="19" fillId="0" borderId="5" xfId="1" applyBorder="1" applyAlignment="1">
      <alignment horizontal="center"/>
    </xf>
    <xf numFmtId="0" fontId="19" fillId="0" borderId="0" xfId="1" quotePrefix="1" applyAlignment="1">
      <alignment horizontal="right"/>
    </xf>
    <xf numFmtId="0" fontId="19" fillId="0" borderId="7" xfId="1" quotePrefix="1" applyBorder="1" applyAlignment="1">
      <alignment horizontal="left"/>
    </xf>
    <xf numFmtId="0" fontId="4" fillId="0" borderId="0" xfId="1" applyFont="1"/>
    <xf numFmtId="0" fontId="3" fillId="0" borderId="0" xfId="1" quotePrefix="1" applyFont="1" applyAlignment="1">
      <alignment horizontal="left"/>
    </xf>
    <xf numFmtId="0" fontId="3" fillId="0" borderId="0" xfId="1" quotePrefix="1" applyFont="1" applyAlignment="1">
      <alignment horizontal="right"/>
    </xf>
    <xf numFmtId="2" fontId="3" fillId="0" borderId="0" xfId="1" applyNumberFormat="1" applyFont="1" applyAlignment="1">
      <alignment horizontal="center"/>
    </xf>
    <xf numFmtId="16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19" fillId="0" borderId="9" xfId="1" applyBorder="1" applyAlignment="1">
      <alignment horizontal="left"/>
    </xf>
    <xf numFmtId="0" fontId="19" fillId="0" borderId="9" xfId="1" quotePrefix="1" applyBorder="1" applyAlignment="1">
      <alignment horizontal="left"/>
    </xf>
    <xf numFmtId="0" fontId="19" fillId="0" borderId="9" xfId="1" applyBorder="1" applyAlignment="1">
      <alignment horizontal="center" vertical="center"/>
    </xf>
    <xf numFmtId="0" fontId="19" fillId="0" borderId="15" xfId="1" applyBorder="1" applyAlignment="1">
      <alignment horizontal="center"/>
    </xf>
    <xf numFmtId="0" fontId="19" fillId="0" borderId="14" xfId="1" applyBorder="1" applyAlignment="1">
      <alignment horizontal="center"/>
    </xf>
    <xf numFmtId="0" fontId="19" fillId="0" borderId="13" xfId="1" applyBorder="1" applyAlignment="1">
      <alignment horizontal="center"/>
    </xf>
    <xf numFmtId="0" fontId="19" fillId="0" borderId="10" xfId="1" applyBorder="1" applyAlignment="1">
      <alignment horizontal="left"/>
    </xf>
    <xf numFmtId="0" fontId="27" fillId="0" borderId="0" xfId="1" applyFont="1"/>
    <xf numFmtId="0" fontId="3" fillId="0" borderId="0" xfId="1" applyFont="1"/>
    <xf numFmtId="0" fontId="3" fillId="0" borderId="0" xfId="1" applyFont="1" applyAlignment="1">
      <alignment horizontal="right"/>
    </xf>
    <xf numFmtId="0" fontId="1" fillId="0" borderId="0" xfId="1" quotePrefix="1" applyFont="1" applyAlignment="1">
      <alignment vertical="top" wrapText="1"/>
    </xf>
    <xf numFmtId="0" fontId="19" fillId="0" borderId="4" xfId="1" applyBorder="1" applyAlignment="1">
      <alignment horizontal="center"/>
    </xf>
    <xf numFmtId="0" fontId="1" fillId="0" borderId="0" xfId="1" quotePrefix="1" applyFont="1" applyAlignment="1">
      <alignment horizontal="left" vertical="center" wrapText="1"/>
    </xf>
    <xf numFmtId="0" fontId="2" fillId="0" borderId="2" xfId="1" quotePrefix="1" applyFont="1" applyBorder="1" applyAlignment="1">
      <alignment horizontal="center" vertical="center" wrapText="1"/>
    </xf>
    <xf numFmtId="0" fontId="1" fillId="2" borderId="8" xfId="1" quotePrefix="1" applyFont="1" applyFill="1" applyBorder="1" applyAlignment="1">
      <alignment horizontal="left" vertical="center" wrapText="1"/>
    </xf>
    <xf numFmtId="0" fontId="1" fillId="2" borderId="7" xfId="1" quotePrefix="1" applyFont="1" applyFill="1" applyBorder="1" applyAlignment="1">
      <alignment horizontal="left" vertical="center" wrapText="1"/>
    </xf>
    <xf numFmtId="0" fontId="1" fillId="2" borderId="6" xfId="1" quotePrefix="1" applyFont="1" applyFill="1" applyBorder="1" applyAlignment="1">
      <alignment horizontal="left" vertical="center" wrapText="1"/>
    </xf>
    <xf numFmtId="0" fontId="19" fillId="0" borderId="0" xfId="1" quotePrefix="1" applyAlignment="1">
      <alignment horizontal="center"/>
    </xf>
    <xf numFmtId="0" fontId="1" fillId="2" borderId="5" xfId="1" quotePrefix="1" applyFont="1" applyFill="1" applyBorder="1" applyAlignment="1">
      <alignment horizontal="left" vertical="center" wrapText="1"/>
    </xf>
    <xf numFmtId="0" fontId="1" fillId="2" borderId="0" xfId="1" quotePrefix="1" applyFont="1" applyFill="1" applyAlignment="1">
      <alignment horizontal="left" vertical="center" wrapText="1"/>
    </xf>
    <xf numFmtId="0" fontId="1" fillId="2" borderId="4" xfId="1" quotePrefix="1" applyFont="1" applyFill="1" applyBorder="1" applyAlignment="1">
      <alignment horizontal="left" vertical="center" wrapText="1"/>
    </xf>
    <xf numFmtId="0" fontId="1" fillId="0" borderId="5" xfId="1" quotePrefix="1" applyFont="1" applyBorder="1" applyAlignment="1">
      <alignment horizontal="center"/>
    </xf>
    <xf numFmtId="0" fontId="1" fillId="0" borderId="0" xfId="1" applyFont="1" applyAlignment="1">
      <alignment horizontal="center"/>
    </xf>
    <xf numFmtId="0" fontId="1" fillId="2" borderId="3" xfId="1" quotePrefix="1" applyFont="1" applyFill="1" applyBorder="1" applyAlignment="1">
      <alignment horizontal="left" vertical="center" wrapText="1"/>
    </xf>
    <xf numFmtId="0" fontId="1" fillId="2" borderId="2" xfId="1" quotePrefix="1" applyFont="1" applyFill="1" applyBorder="1" applyAlignment="1">
      <alignment horizontal="left" vertical="center" wrapText="1"/>
    </xf>
    <xf numFmtId="0" fontId="1" fillId="2" borderId="1" xfId="1" quotePrefix="1" applyFont="1" applyFill="1" applyBorder="1" applyAlignment="1">
      <alignment horizontal="left" vertical="center" wrapText="1"/>
    </xf>
    <xf numFmtId="0" fontId="2" fillId="0" borderId="35" xfId="1" applyFont="1" applyBorder="1" applyAlignment="1">
      <alignment horizontal="left" vertical="top" wrapText="1"/>
    </xf>
    <xf numFmtId="0" fontId="2" fillId="0" borderId="34" xfId="1" applyFont="1" applyBorder="1" applyAlignment="1">
      <alignment horizontal="left" vertical="top" wrapText="1"/>
    </xf>
    <xf numFmtId="0" fontId="2" fillId="0" borderId="31" xfId="1" applyFont="1" applyBorder="1" applyAlignment="1">
      <alignment horizontal="left" vertical="top" wrapText="1"/>
    </xf>
    <xf numFmtId="0" fontId="2" fillId="0" borderId="30" xfId="1" applyFont="1" applyBorder="1" applyAlignment="1">
      <alignment horizontal="left" vertical="top" wrapText="1"/>
    </xf>
    <xf numFmtId="0" fontId="28" fillId="0" borderId="35" xfId="1" applyFont="1" applyBorder="1" applyAlignment="1">
      <alignment horizontal="center"/>
    </xf>
    <xf numFmtId="0" fontId="28" fillId="0" borderId="34" xfId="1" applyFont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3" fillId="2" borderId="5" xfId="1" quotePrefix="1" applyFont="1" applyFill="1" applyBorder="1" applyAlignment="1">
      <alignment horizontal="center"/>
    </xf>
    <xf numFmtId="0" fontId="3" fillId="2" borderId="0" xfId="1" quotePrefix="1" applyFont="1" applyFill="1" applyAlignment="1">
      <alignment horizontal="center"/>
    </xf>
    <xf numFmtId="0" fontId="3" fillId="2" borderId="4" xfId="1" quotePrefix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2" borderId="0" xfId="1" applyFont="1" applyFill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3" xfId="1" quotePrefix="1" applyFont="1" applyFill="1" applyBorder="1" applyAlignment="1">
      <alignment horizontal="center"/>
    </xf>
    <xf numFmtId="0" fontId="4" fillId="2" borderId="2" xfId="1" quotePrefix="1" applyFont="1" applyFill="1" applyBorder="1" applyAlignment="1">
      <alignment horizontal="center"/>
    </xf>
    <xf numFmtId="0" fontId="4" fillId="2" borderId="1" xfId="1" quotePrefix="1" applyFont="1" applyFill="1" applyBorder="1" applyAlignment="1">
      <alignment horizontal="center"/>
    </xf>
    <xf numFmtId="0" fontId="3" fillId="0" borderId="8" xfId="1" quotePrefix="1" applyFont="1" applyBorder="1" applyAlignment="1">
      <alignment horizontal="left" vertical="top" wrapText="1"/>
    </xf>
    <xf numFmtId="0" fontId="3" fillId="0" borderId="7" xfId="1" quotePrefix="1" applyFont="1" applyBorder="1" applyAlignment="1">
      <alignment horizontal="left" vertical="top" wrapText="1"/>
    </xf>
    <xf numFmtId="0" fontId="3" fillId="0" borderId="6" xfId="1" quotePrefix="1" applyFont="1" applyBorder="1" applyAlignment="1">
      <alignment horizontal="left" vertical="top" wrapText="1"/>
    </xf>
    <xf numFmtId="0" fontId="3" fillId="0" borderId="5" xfId="1" quotePrefix="1" applyFont="1" applyBorder="1" applyAlignment="1">
      <alignment horizontal="left" vertical="top" wrapText="1"/>
    </xf>
    <xf numFmtId="0" fontId="3" fillId="0" borderId="0" xfId="1" quotePrefix="1" applyFont="1" applyAlignment="1">
      <alignment horizontal="left" vertical="top" wrapText="1"/>
    </xf>
    <xf numFmtId="0" fontId="3" fillId="0" borderId="4" xfId="1" quotePrefix="1" applyFont="1" applyBorder="1" applyAlignment="1">
      <alignment horizontal="left" vertical="top" wrapText="1"/>
    </xf>
    <xf numFmtId="0" fontId="3" fillId="0" borderId="3" xfId="1" quotePrefix="1" applyFont="1" applyBorder="1" applyAlignment="1">
      <alignment horizontal="left" vertical="top" wrapText="1"/>
    </xf>
    <xf numFmtId="0" fontId="3" fillId="0" borderId="2" xfId="1" quotePrefix="1" applyFont="1" applyBorder="1" applyAlignment="1">
      <alignment horizontal="left" vertical="top" wrapText="1"/>
    </xf>
    <xf numFmtId="0" fontId="3" fillId="0" borderId="1" xfId="1" applyFont="1" applyBorder="1" applyAlignment="1">
      <alignment horizontal="left" vertical="top" wrapText="1"/>
    </xf>
    <xf numFmtId="0" fontId="23" fillId="0" borderId="0" xfId="1" applyFont="1"/>
    <xf numFmtId="0" fontId="20" fillId="0" borderId="15" xfId="1" quotePrefix="1" applyFont="1" applyBorder="1" applyAlignment="1">
      <alignment horizontal="center"/>
    </xf>
    <xf numFmtId="0" fontId="20" fillId="0" borderId="14" xfId="1" quotePrefix="1" applyFont="1" applyBorder="1" applyAlignment="1">
      <alignment horizontal="center"/>
    </xf>
    <xf numFmtId="0" fontId="20" fillId="0" borderId="13" xfId="1" applyFont="1" applyBorder="1" applyAlignment="1">
      <alignment horizontal="center"/>
    </xf>
    <xf numFmtId="0" fontId="23" fillId="0" borderId="0" xfId="1" applyFont="1" applyAlignment="1">
      <alignment horizontal="left"/>
    </xf>
    <xf numFmtId="0" fontId="8" fillId="0" borderId="0" xfId="1" applyFont="1" applyAlignment="1">
      <alignment horizontal="left"/>
    </xf>
    <xf numFmtId="0" fontId="20" fillId="0" borderId="15" xfId="1" applyFont="1" applyBorder="1" applyAlignment="1">
      <alignment horizontal="center"/>
    </xf>
    <xf numFmtId="0" fontId="20" fillId="0" borderId="14" xfId="1" applyFont="1" applyBorder="1" applyAlignment="1">
      <alignment horizontal="center"/>
    </xf>
  </cellXfs>
  <cellStyles count="3">
    <cellStyle name="Link" xfId="2" builtinId="8"/>
    <cellStyle name="Standard" xfId="0" builtinId="0"/>
    <cellStyle name="Standard 2" xfId="1" xr:uid="{3FDF04B4-02EC-4CED-9FF2-DD8A51D9EE3B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863600</xdr:colOff>
      <xdr:row>2</xdr:row>
      <xdr:rowOff>107950</xdr:rowOff>
    </xdr:from>
    <xdr:to>
      <xdr:col>6</xdr:col>
      <xdr:colOff>38100</xdr:colOff>
      <xdr:row>5</xdr:row>
      <xdr:rowOff>133350</xdr:rowOff>
    </xdr:to>
    <xdr:grpSp>
      <xdr:nvGrpSpPr>
        <xdr:cNvPr id="2" name="Gruppieren 3">
          <a:extLst>
            <a:ext uri="{FF2B5EF4-FFF2-40B4-BE49-F238E27FC236}">
              <a16:creationId xmlns:a16="http://schemas.microsoft.com/office/drawing/2014/main" id="{71A1B132-2B7A-46EF-85E5-2DE03639F1A3}"/>
            </a:ext>
          </a:extLst>
        </xdr:cNvPr>
        <xdr:cNvGrpSpPr>
          <a:grpSpLocks/>
        </xdr:cNvGrpSpPr>
      </xdr:nvGrpSpPr>
      <xdr:grpSpPr bwMode="auto">
        <a:xfrm>
          <a:off x="5270500" y="463550"/>
          <a:ext cx="1390650" cy="622300"/>
          <a:chOff x="5715000" y="523875"/>
          <a:chExt cx="981075" cy="657225"/>
        </a:xfrm>
      </xdr:grpSpPr>
      <xdr:pic>
        <xdr:nvPicPr>
          <xdr:cNvPr id="3" name="Picture 5">
            <a:extLst>
              <a:ext uri="{FF2B5EF4-FFF2-40B4-BE49-F238E27FC236}">
                <a16:creationId xmlns:a16="http://schemas.microsoft.com/office/drawing/2014/main" id="{68768AFD-772A-42B7-B082-A4C119CA986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33167" b="44444"/>
          <a:stretch>
            <a:fillRect/>
          </a:stretch>
        </xdr:blipFill>
        <xdr:spPr bwMode="auto">
          <a:xfrm>
            <a:off x="5715000" y="952500"/>
            <a:ext cx="981075" cy="228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Picture 6">
            <a:extLst>
              <a:ext uri="{FF2B5EF4-FFF2-40B4-BE49-F238E27FC236}">
                <a16:creationId xmlns:a16="http://schemas.microsoft.com/office/drawing/2014/main" id="{5A4A4F0E-F99E-447C-A752-ED8E4E648C3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991225" y="523875"/>
            <a:ext cx="40005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161925</xdr:colOff>
      <xdr:row>0</xdr:row>
      <xdr:rowOff>85725</xdr:rowOff>
    </xdr:from>
    <xdr:to>
      <xdr:col>14</xdr:col>
      <xdr:colOff>66675</xdr:colOff>
      <xdr:row>4</xdr:row>
      <xdr:rowOff>123825</xdr:rowOff>
    </xdr:to>
    <xdr:grpSp>
      <xdr:nvGrpSpPr>
        <xdr:cNvPr id="2" name="Gruppieren 4">
          <a:extLst>
            <a:ext uri="{FF2B5EF4-FFF2-40B4-BE49-F238E27FC236}">
              <a16:creationId xmlns:a16="http://schemas.microsoft.com/office/drawing/2014/main" id="{64F48080-48E0-437C-A968-468D8B0619FF}"/>
            </a:ext>
          </a:extLst>
        </xdr:cNvPr>
        <xdr:cNvGrpSpPr>
          <a:grpSpLocks/>
        </xdr:cNvGrpSpPr>
      </xdr:nvGrpSpPr>
      <xdr:grpSpPr bwMode="auto">
        <a:xfrm>
          <a:off x="7555139" y="85725"/>
          <a:ext cx="1135290" cy="736600"/>
          <a:chOff x="5715000" y="523875"/>
          <a:chExt cx="981075" cy="657225"/>
        </a:xfrm>
      </xdr:grpSpPr>
      <xdr:pic>
        <xdr:nvPicPr>
          <xdr:cNvPr id="3" name="Picture 5">
            <a:extLst>
              <a:ext uri="{FF2B5EF4-FFF2-40B4-BE49-F238E27FC236}">
                <a16:creationId xmlns:a16="http://schemas.microsoft.com/office/drawing/2014/main" id="{2078017E-7E6E-42F2-A4EF-40D176C8F13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33167" b="44444"/>
          <a:stretch>
            <a:fillRect/>
          </a:stretch>
        </xdr:blipFill>
        <xdr:spPr bwMode="auto">
          <a:xfrm>
            <a:off x="5715000" y="952500"/>
            <a:ext cx="981075" cy="228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Picture 6">
            <a:extLst>
              <a:ext uri="{FF2B5EF4-FFF2-40B4-BE49-F238E27FC236}">
                <a16:creationId xmlns:a16="http://schemas.microsoft.com/office/drawing/2014/main" id="{8C1566DA-BF41-4F74-A067-F21A243DA52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991225" y="523875"/>
            <a:ext cx="40005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9</xdr:col>
      <xdr:colOff>78468</xdr:colOff>
      <xdr:row>5</xdr:row>
      <xdr:rowOff>9524</xdr:rowOff>
    </xdr:from>
    <xdr:to>
      <xdr:col>14</xdr:col>
      <xdr:colOff>0</xdr:colOff>
      <xdr:row>17</xdr:row>
      <xdr:rowOff>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CE63B27E-2D9B-46F1-A04C-209E16E368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38825" y="889453"/>
          <a:ext cx="2851604" cy="23671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158750</xdr:colOff>
      <xdr:row>2</xdr:row>
      <xdr:rowOff>82550</xdr:rowOff>
    </xdr:from>
    <xdr:to>
      <xdr:col>14</xdr:col>
      <xdr:colOff>38100</xdr:colOff>
      <xdr:row>3</xdr:row>
      <xdr:rowOff>114300</xdr:rowOff>
    </xdr:to>
    <xdr:pic>
      <xdr:nvPicPr>
        <xdr:cNvPr id="2" name="Picture 31">
          <a:extLst>
            <a:ext uri="{FF2B5EF4-FFF2-40B4-BE49-F238E27FC236}">
              <a16:creationId xmlns:a16="http://schemas.microsoft.com/office/drawing/2014/main" id="{9C0C6C08-2326-4566-8861-A559F75FA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3167" b="44444"/>
        <a:stretch>
          <a:fillRect/>
        </a:stretch>
      </xdr:blipFill>
      <xdr:spPr bwMode="auto">
        <a:xfrm>
          <a:off x="9877425" y="447675"/>
          <a:ext cx="14954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13</xdr:col>
      <xdr:colOff>6350</xdr:colOff>
      <xdr:row>0</xdr:row>
      <xdr:rowOff>50800</xdr:rowOff>
    </xdr:from>
    <xdr:ext cx="266700" cy="400050"/>
    <xdr:pic>
      <xdr:nvPicPr>
        <xdr:cNvPr id="3" name="Picture 32">
          <a:extLst>
            <a:ext uri="{FF2B5EF4-FFF2-40B4-BE49-F238E27FC236}">
              <a16:creationId xmlns:a16="http://schemas.microsoft.com/office/drawing/2014/main" id="{12E24939-B520-4FD3-BEC1-4E338CB54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34650" y="47625"/>
          <a:ext cx="2667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3CEB0-F551-4F04-8A66-5CEDFF091393}">
  <sheetPr>
    <pageSetUpPr fitToPage="1"/>
  </sheetPr>
  <dimension ref="B5:F50"/>
  <sheetViews>
    <sheetView showGridLines="0" showZeros="0" tabSelected="1" view="pageBreakPreview" zoomScaleNormal="85" workbookViewId="0">
      <selection activeCell="C39" sqref="C39"/>
    </sheetView>
  </sheetViews>
  <sheetFormatPr baseColWidth="10" defaultRowHeight="14" x14ac:dyDescent="0.3"/>
  <cols>
    <col min="1" max="1" width="3.81640625" style="188" customWidth="1"/>
    <col min="2" max="5" width="14.81640625" style="188" customWidth="1"/>
    <col min="6" max="6" width="31.7265625" style="188" customWidth="1"/>
    <col min="7" max="7" width="7.36328125" style="188" customWidth="1"/>
    <col min="8" max="16384" width="10.90625" style="188"/>
  </cols>
  <sheetData>
    <row r="5" spans="2:6" ht="19" x14ac:dyDescent="0.4">
      <c r="B5" s="275" t="s">
        <v>212</v>
      </c>
      <c r="C5" s="200"/>
      <c r="D5" s="200"/>
    </row>
    <row r="6" spans="2:6" ht="19" x14ac:dyDescent="0.4">
      <c r="B6" s="200" t="s">
        <v>211</v>
      </c>
      <c r="C6" s="201"/>
      <c r="D6" s="201"/>
    </row>
    <row r="7" spans="2:6" x14ac:dyDescent="0.3">
      <c r="B7" s="189"/>
      <c r="C7" s="189"/>
      <c r="D7" s="189"/>
    </row>
    <row r="8" spans="2:6" x14ac:dyDescent="0.3">
      <c r="B8" s="195" t="s">
        <v>210</v>
      </c>
      <c r="C8" s="195"/>
      <c r="D8" s="195"/>
    </row>
    <row r="9" spans="2:6" x14ac:dyDescent="0.3">
      <c r="B9" s="189"/>
      <c r="C9" s="189"/>
      <c r="D9" s="189"/>
    </row>
    <row r="10" spans="2:6" x14ac:dyDescent="0.3">
      <c r="B10" s="189" t="s">
        <v>209</v>
      </c>
      <c r="C10" s="189"/>
      <c r="D10" s="189"/>
    </row>
    <row r="11" spans="2:6" ht="23.25" customHeight="1" x14ac:dyDescent="0.35">
      <c r="B11" s="349"/>
      <c r="C11" s="353"/>
      <c r="D11" s="353"/>
      <c r="E11" s="353"/>
      <c r="F11" s="352"/>
    </row>
    <row r="12" spans="2:6" x14ac:dyDescent="0.3">
      <c r="B12" s="189"/>
      <c r="C12" s="189"/>
      <c r="D12" s="189"/>
    </row>
    <row r="13" spans="2:6" x14ac:dyDescent="0.3">
      <c r="B13" s="189" t="s">
        <v>208</v>
      </c>
      <c r="C13" s="189"/>
      <c r="D13" s="189"/>
    </row>
    <row r="14" spans="2:6" ht="23.25" customHeight="1" x14ac:dyDescent="0.35">
      <c r="B14" s="349"/>
      <c r="C14" s="353"/>
      <c r="D14" s="353"/>
      <c r="E14" s="353"/>
      <c r="F14" s="352"/>
    </row>
    <row r="15" spans="2:6" x14ac:dyDescent="0.3">
      <c r="B15" s="189"/>
      <c r="C15" s="189"/>
      <c r="D15" s="189"/>
    </row>
    <row r="16" spans="2:6" x14ac:dyDescent="0.3">
      <c r="B16" s="189" t="s">
        <v>207</v>
      </c>
      <c r="C16" s="189"/>
      <c r="D16" s="189"/>
    </row>
    <row r="17" spans="2:6" ht="23.25" customHeight="1" x14ac:dyDescent="0.35">
      <c r="B17" s="349"/>
      <c r="C17" s="353"/>
      <c r="D17" s="353"/>
      <c r="E17" s="353"/>
      <c r="F17" s="352"/>
    </row>
    <row r="18" spans="2:6" x14ac:dyDescent="0.3">
      <c r="B18" s="189"/>
      <c r="C18" s="189"/>
      <c r="D18" s="189"/>
    </row>
    <row r="19" spans="2:6" x14ac:dyDescent="0.3">
      <c r="B19" s="189" t="s">
        <v>206</v>
      </c>
      <c r="C19" s="189"/>
      <c r="D19" s="189" t="s">
        <v>205</v>
      </c>
      <c r="E19" s="189"/>
      <c r="F19" s="188" t="s">
        <v>204</v>
      </c>
    </row>
    <row r="20" spans="2:6" ht="23.25" customHeight="1" x14ac:dyDescent="0.35">
      <c r="B20" s="349"/>
      <c r="C20" s="352"/>
      <c r="D20" s="349"/>
      <c r="E20" s="352"/>
      <c r="F20" s="225"/>
    </row>
    <row r="21" spans="2:6" ht="23.25" customHeight="1" x14ac:dyDescent="0.35">
      <c r="B21" s="350"/>
      <c r="C21" s="350"/>
      <c r="D21" s="350"/>
      <c r="E21" s="346"/>
      <c r="F21" s="346"/>
    </row>
    <row r="22" spans="2:6" ht="23.25" customHeight="1" x14ac:dyDescent="0.35">
      <c r="B22" s="351" t="s">
        <v>203</v>
      </c>
      <c r="C22" s="350"/>
      <c r="D22" s="350"/>
      <c r="E22" s="346"/>
      <c r="F22" s="346"/>
    </row>
    <row r="23" spans="2:6" x14ac:dyDescent="0.3">
      <c r="B23" s="189"/>
      <c r="C23" s="189"/>
      <c r="D23" s="189"/>
    </row>
    <row r="24" spans="2:6" x14ac:dyDescent="0.3">
      <c r="B24" s="206" t="s">
        <v>202</v>
      </c>
      <c r="C24" s="202"/>
      <c r="D24" s="202"/>
    </row>
    <row r="25" spans="2:6" ht="23.25" customHeight="1" x14ac:dyDescent="0.35">
      <c r="B25" s="349"/>
      <c r="C25" s="348"/>
      <c r="D25" s="348"/>
      <c r="E25" s="348"/>
      <c r="F25" s="347"/>
    </row>
    <row r="26" spans="2:6" x14ac:dyDescent="0.3">
      <c r="B26" s="189"/>
      <c r="C26" s="189"/>
      <c r="D26" s="189"/>
    </row>
    <row r="27" spans="2:6" x14ac:dyDescent="0.3">
      <c r="B27" s="206" t="s">
        <v>201</v>
      </c>
      <c r="C27" s="202"/>
      <c r="D27" s="202"/>
    </row>
    <row r="28" spans="2:6" ht="23.25" customHeight="1" x14ac:dyDescent="0.35">
      <c r="B28" s="226"/>
      <c r="C28" s="207" t="s">
        <v>200</v>
      </c>
      <c r="D28" s="226"/>
      <c r="E28" s="208" t="s">
        <v>199</v>
      </c>
      <c r="F28" s="346"/>
    </row>
    <row r="29" spans="2:6" x14ac:dyDescent="0.3">
      <c r="B29" s="189"/>
      <c r="C29" s="189"/>
      <c r="D29" s="189"/>
    </row>
    <row r="30" spans="2:6" x14ac:dyDescent="0.3">
      <c r="B30" s="199" t="s">
        <v>198</v>
      </c>
      <c r="C30" s="199"/>
      <c r="D30" s="199"/>
    </row>
    <row r="31" spans="2:6" x14ac:dyDescent="0.3">
      <c r="B31" s="345"/>
      <c r="C31" s="344"/>
      <c r="D31" s="344"/>
      <c r="E31" s="344"/>
      <c r="F31" s="343"/>
    </row>
    <row r="32" spans="2:6" x14ac:dyDescent="0.3">
      <c r="B32" s="342"/>
      <c r="C32" s="341"/>
      <c r="D32" s="341"/>
      <c r="E32" s="341"/>
      <c r="F32" s="340"/>
    </row>
    <row r="33" spans="2:6" x14ac:dyDescent="0.3">
      <c r="B33" s="342"/>
      <c r="C33" s="341"/>
      <c r="D33" s="341"/>
      <c r="E33" s="341"/>
      <c r="F33" s="340"/>
    </row>
    <row r="34" spans="2:6" x14ac:dyDescent="0.3">
      <c r="B34" s="342"/>
      <c r="C34" s="341"/>
      <c r="D34" s="341"/>
      <c r="E34" s="341"/>
      <c r="F34" s="340"/>
    </row>
    <row r="35" spans="2:6" x14ac:dyDescent="0.3">
      <c r="B35" s="342"/>
      <c r="C35" s="341"/>
      <c r="D35" s="341"/>
      <c r="E35" s="341"/>
      <c r="F35" s="340"/>
    </row>
    <row r="36" spans="2:6" x14ac:dyDescent="0.3">
      <c r="B36" s="342"/>
      <c r="C36" s="341"/>
      <c r="D36" s="341"/>
      <c r="E36" s="341"/>
      <c r="F36" s="340"/>
    </row>
    <row r="37" spans="2:6" x14ac:dyDescent="0.3">
      <c r="B37" s="342"/>
      <c r="C37" s="341"/>
      <c r="D37" s="341"/>
      <c r="E37" s="341"/>
      <c r="F37" s="340"/>
    </row>
    <row r="38" spans="2:6" x14ac:dyDescent="0.3">
      <c r="B38" s="339"/>
      <c r="C38" s="338"/>
      <c r="D38" s="338"/>
      <c r="E38" s="338"/>
      <c r="F38" s="337"/>
    </row>
    <row r="39" spans="2:6" x14ac:dyDescent="0.3">
      <c r="B39" s="189"/>
      <c r="C39" s="189"/>
      <c r="D39" s="189"/>
    </row>
    <row r="40" spans="2:6" x14ac:dyDescent="0.3">
      <c r="B40" s="199" t="s">
        <v>197</v>
      </c>
      <c r="C40" s="189"/>
      <c r="D40" s="189"/>
    </row>
    <row r="41" spans="2:6" x14ac:dyDescent="0.3">
      <c r="B41" s="336" t="s">
        <v>196</v>
      </c>
      <c r="C41" s="335"/>
      <c r="D41" s="335"/>
      <c r="E41" s="335"/>
      <c r="F41" s="334"/>
    </row>
    <row r="42" spans="2:6" x14ac:dyDescent="0.3">
      <c r="B42" s="330" t="s">
        <v>195</v>
      </c>
      <c r="C42" s="329"/>
      <c r="D42" s="329"/>
      <c r="E42" s="329"/>
      <c r="F42" s="328"/>
    </row>
    <row r="43" spans="2:6" x14ac:dyDescent="0.3">
      <c r="B43" s="333" t="s">
        <v>194</v>
      </c>
      <c r="C43" s="332"/>
      <c r="D43" s="332"/>
      <c r="E43" s="332"/>
      <c r="F43" s="331"/>
    </row>
    <row r="44" spans="2:6" x14ac:dyDescent="0.3">
      <c r="B44" s="330" t="s">
        <v>193</v>
      </c>
      <c r="C44" s="329"/>
      <c r="D44" s="329"/>
      <c r="E44" s="329"/>
      <c r="F44" s="328"/>
    </row>
    <row r="45" spans="2:6" x14ac:dyDescent="0.3">
      <c r="B45" s="327" t="s">
        <v>192</v>
      </c>
      <c r="C45" s="326"/>
      <c r="D45" s="326"/>
      <c r="E45" s="326"/>
      <c r="F45" s="325"/>
    </row>
    <row r="48" spans="2:6" x14ac:dyDescent="0.3">
      <c r="D48" s="264"/>
    </row>
    <row r="50" spans="4:4" x14ac:dyDescent="0.3">
      <c r="D50" s="264"/>
    </row>
  </sheetData>
  <sheetProtection password="E921" sheet="1"/>
  <protectedRanges>
    <protectedRange sqref="B11 B14 B17 B20 D20 F20 B25 B28 D28 B31" name="Titel"/>
  </protectedRanges>
  <mergeCells count="12">
    <mergeCell ref="B11:F11"/>
    <mergeCell ref="B14:F14"/>
    <mergeCell ref="B17:F17"/>
    <mergeCell ref="B20:C20"/>
    <mergeCell ref="D20:E20"/>
    <mergeCell ref="B45:F45"/>
    <mergeCell ref="B41:F41"/>
    <mergeCell ref="B44:F44"/>
    <mergeCell ref="B43:F43"/>
    <mergeCell ref="B42:F42"/>
    <mergeCell ref="B25:F25"/>
    <mergeCell ref="B31:F38"/>
  </mergeCells>
  <pageMargins left="0.78740157480314965" right="0.78740157480314965" top="0.78740157480314965" bottom="0.78740157480314965" header="0.51181102362204722" footer="0.51181102362204722"/>
  <pageSetup paperSize="9" scale="83" fitToHeight="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BC626-D900-41C0-95AC-F0011E9E54CD}">
  <sheetPr>
    <pageSetUpPr fitToPage="1"/>
  </sheetPr>
  <dimension ref="A1:P82"/>
  <sheetViews>
    <sheetView zoomScale="70" zoomScaleNormal="70" workbookViewId="0">
      <selection activeCell="H32" sqref="H32:I32"/>
    </sheetView>
  </sheetViews>
  <sheetFormatPr baseColWidth="10" defaultColWidth="0" defaultRowHeight="14.5" zeroHeight="1" x14ac:dyDescent="0.35"/>
  <cols>
    <col min="1" max="1" width="2.453125" customWidth="1"/>
    <col min="2" max="2" width="8.1796875" customWidth="1"/>
    <col min="3" max="4" width="8.453125" customWidth="1"/>
    <col min="5" max="5" width="22.1796875" customWidth="1"/>
    <col min="6" max="6" width="9.54296875" customWidth="1"/>
    <col min="7" max="7" width="7.54296875" customWidth="1"/>
    <col min="8" max="12" width="7.7265625" customWidth="1"/>
    <col min="13" max="13" width="7.81640625" customWidth="1"/>
    <col min="14" max="14" width="10.81640625" customWidth="1"/>
    <col min="15" max="15" width="4.7265625" hidden="1" customWidth="1"/>
    <col min="16" max="16" width="0" hidden="1" customWidth="1"/>
    <col min="17" max="16384" width="10.90625" hidden="1"/>
  </cols>
  <sheetData>
    <row r="1" spans="2:13" ht="10.5" customHeight="1" x14ac:dyDescent="0.35"/>
    <row r="2" spans="2:13" ht="15.75" customHeight="1" x14ac:dyDescent="0.35">
      <c r="B2" s="153" t="s">
        <v>0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4"/>
    </row>
    <row r="3" spans="2:13" ht="14.25" customHeight="1" x14ac:dyDescent="0.35"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7"/>
    </row>
    <row r="4" spans="2:13" ht="14.25" customHeight="1" x14ac:dyDescent="0.35"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</row>
    <row r="5" spans="2:13" ht="14.25" customHeight="1" x14ac:dyDescent="0.35">
      <c r="B5" s="8"/>
      <c r="C5" s="8"/>
      <c r="D5" s="8"/>
      <c r="E5" s="107"/>
      <c r="F5" s="107"/>
      <c r="G5" s="107"/>
      <c r="H5" s="107"/>
      <c r="I5" s="8"/>
      <c r="J5" s="8"/>
      <c r="K5" s="8"/>
      <c r="L5" s="8"/>
    </row>
    <row r="6" spans="2:13" ht="23.25" customHeight="1" x14ac:dyDescent="0.35">
      <c r="B6" s="177" t="s">
        <v>86</v>
      </c>
      <c r="C6" s="177"/>
      <c r="D6" s="178" t="s">
        <v>93</v>
      </c>
      <c r="E6" s="178"/>
      <c r="F6" s="178"/>
      <c r="G6" s="178"/>
      <c r="H6" s="178"/>
      <c r="I6" s="178"/>
      <c r="J6" s="8"/>
      <c r="K6" s="8"/>
      <c r="L6" s="8"/>
    </row>
    <row r="7" spans="2:13" ht="14.25" customHeight="1" x14ac:dyDescent="0.35">
      <c r="B7" s="8"/>
      <c r="C7" s="8"/>
      <c r="D7" s="8"/>
      <c r="E7" s="107"/>
      <c r="F7" s="107"/>
      <c r="G7" s="107"/>
      <c r="H7" s="107"/>
      <c r="I7" s="8"/>
      <c r="J7" s="8"/>
      <c r="K7" s="8"/>
      <c r="L7" s="8"/>
    </row>
    <row r="8" spans="2:13" ht="14.25" customHeight="1" x14ac:dyDescent="0.35">
      <c r="B8" s="8"/>
      <c r="C8" s="8"/>
      <c r="D8" s="8"/>
      <c r="E8" s="107"/>
      <c r="F8" s="107"/>
      <c r="G8" s="107"/>
      <c r="H8" s="107"/>
      <c r="I8" s="8"/>
      <c r="J8" s="8"/>
      <c r="K8" s="8"/>
      <c r="L8" s="8"/>
    </row>
    <row r="9" spans="2:13" ht="15" customHeight="1" x14ac:dyDescent="0.35">
      <c r="B9" s="9"/>
      <c r="C9" s="154" t="s">
        <v>1</v>
      </c>
      <c r="D9" s="155"/>
      <c r="E9" s="10"/>
      <c r="F9" s="10"/>
      <c r="G9" s="10"/>
      <c r="H9" s="10"/>
      <c r="I9" s="10"/>
      <c r="J9" s="10"/>
    </row>
    <row r="10" spans="2:13" ht="15" customHeight="1" x14ac:dyDescent="0.35">
      <c r="B10" s="11"/>
      <c r="C10" s="154" t="s">
        <v>2</v>
      </c>
      <c r="D10" s="155"/>
      <c r="E10" s="10"/>
      <c r="F10" s="10"/>
      <c r="G10" s="10"/>
      <c r="H10" s="10"/>
      <c r="I10" s="10"/>
      <c r="J10" s="10"/>
    </row>
    <row r="11" spans="2:13" ht="14.25" customHeight="1" x14ac:dyDescent="0.35">
      <c r="C11" s="6"/>
      <c r="D11" s="6"/>
      <c r="E11" s="10"/>
      <c r="F11" s="10"/>
      <c r="G11" s="10"/>
      <c r="H11" s="10"/>
      <c r="I11" s="10"/>
      <c r="J11" s="10"/>
    </row>
    <row r="12" spans="2:13" x14ac:dyDescent="0.35">
      <c r="B12" s="90" t="s">
        <v>3</v>
      </c>
      <c r="C12" s="91" t="s">
        <v>4</v>
      </c>
      <c r="D12" s="91"/>
      <c r="E12" s="12"/>
      <c r="F12" s="12"/>
      <c r="G12" s="13"/>
    </row>
    <row r="13" spans="2:13" x14ac:dyDescent="0.35"/>
    <row r="14" spans="2:13" ht="15.5" x14ac:dyDescent="0.35">
      <c r="B14" s="88" t="s">
        <v>3</v>
      </c>
      <c r="C14" s="81" t="s">
        <v>5</v>
      </c>
      <c r="D14" s="15"/>
      <c r="E14" s="15"/>
      <c r="F14" s="15"/>
    </row>
    <row r="15" spans="2:13" ht="15.5" x14ac:dyDescent="0.35">
      <c r="B15" s="88" t="s">
        <v>6</v>
      </c>
      <c r="C15" s="80" t="s">
        <v>7</v>
      </c>
    </row>
    <row r="16" spans="2:13" ht="15.5" x14ac:dyDescent="0.35">
      <c r="B16" s="88" t="s">
        <v>8</v>
      </c>
      <c r="C16" s="80" t="s">
        <v>9</v>
      </c>
    </row>
    <row r="17" spans="2:14" ht="15.5" x14ac:dyDescent="0.35">
      <c r="B17" s="88" t="s">
        <v>10</v>
      </c>
      <c r="C17" s="80" t="s">
        <v>11</v>
      </c>
    </row>
    <row r="18" spans="2:14" x14ac:dyDescent="0.35"/>
    <row r="19" spans="2:14" ht="18" x14ac:dyDescent="0.4">
      <c r="B19" s="129" t="s">
        <v>12</v>
      </c>
      <c r="C19" s="130"/>
      <c r="D19" s="131"/>
      <c r="E19" s="131"/>
      <c r="F19" s="131"/>
      <c r="G19" s="130"/>
      <c r="H19" s="130"/>
      <c r="I19" s="130"/>
      <c r="J19" s="130"/>
      <c r="K19" s="130"/>
      <c r="L19" s="130"/>
      <c r="M19" s="130"/>
      <c r="N19" s="130"/>
    </row>
    <row r="20" spans="2:14" ht="10.5" customHeight="1" x14ac:dyDescent="0.4">
      <c r="B20" s="93"/>
      <c r="D20" s="16"/>
      <c r="E20" s="16"/>
      <c r="F20" s="16"/>
    </row>
    <row r="21" spans="2:14" ht="15.5" x14ac:dyDescent="0.35">
      <c r="B21" s="88" t="s">
        <v>13</v>
      </c>
      <c r="C21" s="80" t="s">
        <v>14</v>
      </c>
    </row>
    <row r="22" spans="2:14" ht="15.5" x14ac:dyDescent="0.35">
      <c r="B22" s="89" t="s">
        <v>15</v>
      </c>
      <c r="C22" s="80" t="s">
        <v>16</v>
      </c>
    </row>
    <row r="23" spans="2:14" x14ac:dyDescent="0.35"/>
    <row r="24" spans="2:14" x14ac:dyDescent="0.35">
      <c r="B24" s="94" t="s">
        <v>17</v>
      </c>
      <c r="C24" s="127"/>
      <c r="D24" s="128"/>
      <c r="E24" s="128"/>
      <c r="F24" s="95"/>
      <c r="G24" s="96"/>
      <c r="H24" s="156" t="s">
        <v>19</v>
      </c>
      <c r="I24" s="157"/>
      <c r="J24" s="158" t="s">
        <v>20</v>
      </c>
      <c r="K24" s="157"/>
      <c r="L24" s="97"/>
      <c r="M24" s="97"/>
      <c r="N24" s="98"/>
    </row>
    <row r="25" spans="2:14" x14ac:dyDescent="0.35">
      <c r="B25" s="99" t="s">
        <v>21</v>
      </c>
      <c r="C25" s="123" t="s">
        <v>92</v>
      </c>
      <c r="D25" s="124"/>
      <c r="E25" s="124"/>
      <c r="F25" s="100"/>
      <c r="G25" s="101"/>
      <c r="H25" s="159" t="s">
        <v>22</v>
      </c>
      <c r="I25" s="160"/>
      <c r="J25" s="161" t="s">
        <v>23</v>
      </c>
      <c r="K25" s="162"/>
      <c r="L25" s="102" t="s">
        <v>24</v>
      </c>
      <c r="M25" s="102" t="s">
        <v>25</v>
      </c>
      <c r="N25" s="102" t="s">
        <v>26</v>
      </c>
    </row>
    <row r="26" spans="2:14" x14ac:dyDescent="0.35">
      <c r="B26" s="103" t="s">
        <v>27</v>
      </c>
      <c r="C26" s="125"/>
      <c r="D26" s="126"/>
      <c r="E26" s="126"/>
      <c r="F26" s="104"/>
      <c r="G26" s="101"/>
      <c r="H26" s="163" t="s">
        <v>28</v>
      </c>
      <c r="I26" s="164"/>
      <c r="J26" s="163" t="s">
        <v>29</v>
      </c>
      <c r="K26" s="164"/>
      <c r="L26" s="105" t="s">
        <v>30</v>
      </c>
      <c r="M26" s="105" t="s">
        <v>31</v>
      </c>
      <c r="N26" s="106" t="s">
        <v>32</v>
      </c>
    </row>
    <row r="27" spans="2:14" s="113" customFormat="1" ht="20.25" customHeight="1" x14ac:dyDescent="0.35">
      <c r="B27" s="114"/>
      <c r="C27" s="121" t="s">
        <v>33</v>
      </c>
      <c r="D27" s="115"/>
      <c r="E27" s="116"/>
      <c r="F27" s="116"/>
      <c r="G27" s="117"/>
      <c r="H27" s="165">
        <v>100</v>
      </c>
      <c r="I27" s="166"/>
      <c r="J27" s="167">
        <v>5</v>
      </c>
      <c r="K27" s="167"/>
      <c r="L27" s="118">
        <f t="shared" ref="L27:L32" si="0">+B27*H27</f>
        <v>0</v>
      </c>
      <c r="M27" s="119"/>
      <c r="N27" s="120">
        <f t="shared" ref="N27:N32" si="1">IF(M27&gt;0,(+L27*J27)/(M27*3600), )</f>
        <v>0</v>
      </c>
    </row>
    <row r="28" spans="2:14" s="113" customFormat="1" ht="20.25" customHeight="1" x14ac:dyDescent="0.35">
      <c r="B28" s="114"/>
      <c r="C28" s="122" t="s">
        <v>34</v>
      </c>
      <c r="D28" s="115"/>
      <c r="E28" s="116"/>
      <c r="F28" s="116"/>
      <c r="G28" s="117"/>
      <c r="H28" s="166">
        <v>50</v>
      </c>
      <c r="I28" s="166"/>
      <c r="J28" s="167">
        <v>8.5</v>
      </c>
      <c r="K28" s="167"/>
      <c r="L28" s="118">
        <f t="shared" si="0"/>
        <v>0</v>
      </c>
      <c r="M28" s="119"/>
      <c r="N28" s="120">
        <f t="shared" si="1"/>
        <v>0</v>
      </c>
    </row>
    <row r="29" spans="2:14" s="113" customFormat="1" ht="20.25" customHeight="1" x14ac:dyDescent="0.35">
      <c r="B29" s="114"/>
      <c r="C29" s="122" t="s">
        <v>80</v>
      </c>
      <c r="D29" s="115"/>
      <c r="E29" s="116"/>
      <c r="F29" s="116"/>
      <c r="G29" s="117"/>
      <c r="H29" s="166">
        <v>20</v>
      </c>
      <c r="I29" s="166"/>
      <c r="J29" s="167">
        <v>13</v>
      </c>
      <c r="K29" s="167"/>
      <c r="L29" s="118">
        <f>+B29*H29</f>
        <v>0</v>
      </c>
      <c r="M29" s="119"/>
      <c r="N29" s="120">
        <f t="shared" si="1"/>
        <v>0</v>
      </c>
    </row>
    <row r="30" spans="2:14" s="113" customFormat="1" ht="20.25" customHeight="1" x14ac:dyDescent="0.35">
      <c r="B30" s="114"/>
      <c r="C30" s="122" t="s">
        <v>35</v>
      </c>
      <c r="D30" s="115"/>
      <c r="E30" s="116"/>
      <c r="F30" s="116"/>
      <c r="G30" s="117"/>
      <c r="H30" s="166">
        <v>10</v>
      </c>
      <c r="I30" s="166"/>
      <c r="J30" s="167">
        <v>22</v>
      </c>
      <c r="K30" s="167"/>
      <c r="L30" s="118">
        <f t="shared" si="0"/>
        <v>0</v>
      </c>
      <c r="M30" s="119"/>
      <c r="N30" s="120">
        <f t="shared" si="1"/>
        <v>0</v>
      </c>
    </row>
    <row r="31" spans="2:14" s="113" customFormat="1" ht="20.25" customHeight="1" x14ac:dyDescent="0.35">
      <c r="B31" s="114"/>
      <c r="C31" s="122" t="s">
        <v>36</v>
      </c>
      <c r="D31" s="115"/>
      <c r="E31" s="116"/>
      <c r="F31" s="116"/>
      <c r="G31" s="117"/>
      <c r="H31" s="166">
        <v>5</v>
      </c>
      <c r="I31" s="166"/>
      <c r="J31" s="167">
        <v>20</v>
      </c>
      <c r="K31" s="167"/>
      <c r="L31" s="118">
        <f t="shared" si="0"/>
        <v>0</v>
      </c>
      <c r="M31" s="119"/>
      <c r="N31" s="120">
        <f t="shared" si="1"/>
        <v>0</v>
      </c>
    </row>
    <row r="32" spans="2:14" s="113" customFormat="1" ht="20.25" customHeight="1" x14ac:dyDescent="0.35">
      <c r="B32" s="114"/>
      <c r="C32" s="121" t="s">
        <v>37</v>
      </c>
      <c r="D32" s="115"/>
      <c r="E32" s="116"/>
      <c r="F32" s="116"/>
      <c r="G32" s="117"/>
      <c r="H32" s="186"/>
      <c r="I32" s="186"/>
      <c r="J32" s="187"/>
      <c r="K32" s="187"/>
      <c r="L32" s="118">
        <f t="shared" si="0"/>
        <v>0</v>
      </c>
      <c r="M32" s="119"/>
      <c r="N32" s="120">
        <f t="shared" si="1"/>
        <v>0</v>
      </c>
    </row>
    <row r="33" spans="2:14" ht="14.25" customHeight="1" x14ac:dyDescent="0.35">
      <c r="B33" s="168" t="s">
        <v>38</v>
      </c>
      <c r="C33" s="169"/>
      <c r="D33" s="169"/>
      <c r="E33" s="169"/>
      <c r="F33" s="169"/>
      <c r="G33" s="169"/>
      <c r="H33" s="169"/>
      <c r="I33" s="169"/>
      <c r="J33" s="169"/>
      <c r="K33" s="169"/>
      <c r="L33" s="169"/>
      <c r="M33" s="169"/>
      <c r="N33" s="169"/>
    </row>
    <row r="34" spans="2:14" ht="14.25" customHeight="1" x14ac:dyDescent="0.35">
      <c r="B34" s="170"/>
      <c r="C34" s="170"/>
      <c r="D34" s="170"/>
      <c r="E34" s="170"/>
      <c r="F34" s="170"/>
      <c r="G34" s="170"/>
      <c r="H34" s="170"/>
      <c r="I34" s="170"/>
      <c r="J34" s="170"/>
      <c r="K34" s="170"/>
      <c r="L34" s="170"/>
      <c r="M34" s="170"/>
      <c r="N34" s="170"/>
    </row>
    <row r="35" spans="2:14" ht="14.25" customHeight="1" x14ac:dyDescent="0.35">
      <c r="B35" s="170"/>
      <c r="C35" s="170"/>
      <c r="D35" s="170"/>
      <c r="E35" s="170"/>
      <c r="F35" s="170"/>
      <c r="G35" s="170"/>
      <c r="H35" s="170"/>
      <c r="I35" s="170"/>
      <c r="J35" s="170"/>
      <c r="K35" s="170"/>
      <c r="L35" s="170"/>
      <c r="M35" s="170"/>
      <c r="N35" s="170"/>
    </row>
    <row r="36" spans="2:14" x14ac:dyDescent="0.35">
      <c r="B36" s="170"/>
      <c r="C36" s="170"/>
      <c r="D36" s="170"/>
      <c r="E36" s="170"/>
      <c r="F36" s="170"/>
      <c r="G36" s="170"/>
      <c r="H36" s="170"/>
      <c r="I36" s="170"/>
      <c r="J36" s="170"/>
      <c r="K36" s="170"/>
      <c r="L36" s="170"/>
      <c r="M36" s="170"/>
      <c r="N36" s="170"/>
    </row>
    <row r="37" spans="2:14" hidden="1" x14ac:dyDescent="0.35">
      <c r="C37" s="16" t="s">
        <v>39</v>
      </c>
      <c r="D37" s="16"/>
      <c r="E37" s="16"/>
      <c r="F37" s="16"/>
      <c r="H37" s="6"/>
      <c r="I37" s="6"/>
      <c r="J37" s="32"/>
      <c r="K37" s="32"/>
    </row>
    <row r="38" spans="2:14" hidden="1" x14ac:dyDescent="0.35">
      <c r="B38" s="14" t="s">
        <v>40</v>
      </c>
      <c r="C38" t="s">
        <v>41</v>
      </c>
      <c r="H38" s="6"/>
      <c r="I38" s="6"/>
      <c r="J38" s="32"/>
      <c r="K38" s="32"/>
    </row>
    <row r="39" spans="2:14" hidden="1" x14ac:dyDescent="0.35">
      <c r="B39" s="14" t="s">
        <v>42</v>
      </c>
      <c r="C39" t="s">
        <v>43</v>
      </c>
      <c r="H39" s="6"/>
      <c r="I39" s="6"/>
      <c r="J39" s="32"/>
      <c r="K39" s="32"/>
    </row>
    <row r="41" spans="2:14" hidden="1" x14ac:dyDescent="0.35">
      <c r="B41" s="33" t="s">
        <v>44</v>
      </c>
      <c r="C41" s="18" t="s">
        <v>18</v>
      </c>
      <c r="D41" s="19"/>
      <c r="E41" s="19"/>
      <c r="F41" s="19"/>
      <c r="G41" s="2"/>
      <c r="H41" s="171" t="s">
        <v>45</v>
      </c>
      <c r="I41" s="172"/>
      <c r="J41" s="173" t="s">
        <v>20</v>
      </c>
      <c r="K41" s="172"/>
      <c r="L41" s="20"/>
      <c r="M41" s="20"/>
      <c r="N41" s="21"/>
    </row>
    <row r="42" spans="2:14" hidden="1" x14ac:dyDescent="0.35">
      <c r="B42" s="34" t="s">
        <v>46</v>
      </c>
      <c r="C42" s="3"/>
      <c r="G42" s="5"/>
      <c r="H42" s="179" t="s">
        <v>22</v>
      </c>
      <c r="I42" s="180"/>
      <c r="J42" s="181" t="s">
        <v>23</v>
      </c>
      <c r="K42" s="182"/>
      <c r="L42" s="22" t="s">
        <v>24</v>
      </c>
      <c r="M42" s="22" t="s">
        <v>25</v>
      </c>
      <c r="N42" s="22" t="s">
        <v>26</v>
      </c>
    </row>
    <row r="43" spans="2:14" hidden="1" x14ac:dyDescent="0.35">
      <c r="B43" s="23" t="s">
        <v>47</v>
      </c>
      <c r="C43" s="35" t="s">
        <v>48</v>
      </c>
      <c r="D43" s="36"/>
      <c r="E43" s="36"/>
      <c r="F43" s="36"/>
      <c r="G43" s="5"/>
      <c r="H43" s="183" t="s">
        <v>49</v>
      </c>
      <c r="I43" s="184"/>
      <c r="J43" s="185" t="s">
        <v>29</v>
      </c>
      <c r="K43" s="184"/>
      <c r="L43" s="24" t="s">
        <v>30</v>
      </c>
      <c r="M43" s="24" t="s">
        <v>31</v>
      </c>
      <c r="N43" s="25" t="s">
        <v>32</v>
      </c>
    </row>
    <row r="44" spans="2:14" hidden="1" x14ac:dyDescent="0.35">
      <c r="B44" s="26"/>
      <c r="C44" s="37" t="s">
        <v>50</v>
      </c>
      <c r="D44" s="38"/>
      <c r="E44" s="38"/>
      <c r="F44" s="38"/>
      <c r="G44" s="2"/>
      <c r="H44" s="174">
        <v>20</v>
      </c>
      <c r="I44" s="175"/>
      <c r="J44" s="176">
        <v>30</v>
      </c>
      <c r="K44" s="176"/>
      <c r="L44" s="28">
        <f>+B44*H44</f>
        <v>0</v>
      </c>
      <c r="M44" s="29"/>
      <c r="N44" s="30">
        <f>IF(M44&gt;0,(+L44*J44)/(M44*3600), )</f>
        <v>0</v>
      </c>
    </row>
    <row r="45" spans="2:14" hidden="1" x14ac:dyDescent="0.35">
      <c r="B45" s="26"/>
      <c r="C45" s="31" t="s">
        <v>51</v>
      </c>
      <c r="D45" s="38"/>
      <c r="E45" s="38"/>
      <c r="F45" s="38"/>
      <c r="G45" s="2"/>
      <c r="H45" s="174">
        <v>15</v>
      </c>
      <c r="I45" s="175"/>
      <c r="J45" s="176">
        <v>35</v>
      </c>
      <c r="K45" s="176"/>
      <c r="L45" s="28">
        <f>+B45*H45</f>
        <v>0</v>
      </c>
      <c r="M45" s="29"/>
      <c r="N45" s="30">
        <f>IF(M45&gt;0,(+L45*J45)/(M45*3600), )</f>
        <v>0</v>
      </c>
    </row>
    <row r="46" spans="2:14" hidden="1" x14ac:dyDescent="0.35">
      <c r="B46" s="39"/>
      <c r="C46" s="40" t="s">
        <v>52</v>
      </c>
      <c r="D46" s="31"/>
      <c r="E46" s="41"/>
      <c r="F46" s="41"/>
      <c r="G46" s="27"/>
      <c r="H46" s="174">
        <v>10</v>
      </c>
      <c r="I46" s="175"/>
      <c r="J46" s="176">
        <v>40</v>
      </c>
      <c r="K46" s="176"/>
      <c r="L46" s="28">
        <f>+B46*H46</f>
        <v>0</v>
      </c>
      <c r="M46" s="29"/>
      <c r="N46" s="30">
        <f>IF(M46&gt;0,(+L46*J46)/(M46*3600), )</f>
        <v>0</v>
      </c>
    </row>
    <row r="48" spans="2:14" hidden="1" x14ac:dyDescent="0.35">
      <c r="B48" s="42"/>
      <c r="C48" t="s">
        <v>53</v>
      </c>
    </row>
    <row r="49" spans="2:14" hidden="1" x14ac:dyDescent="0.35">
      <c r="B49" s="6"/>
      <c r="C49" t="s">
        <v>54</v>
      </c>
    </row>
    <row r="50" spans="2:14" hidden="1" x14ac:dyDescent="0.35">
      <c r="C50" s="15" t="s">
        <v>55</v>
      </c>
      <c r="D50" s="15"/>
      <c r="E50" s="15"/>
      <c r="F50" s="15"/>
    </row>
    <row r="51" spans="2:14" hidden="1" x14ac:dyDescent="0.35">
      <c r="C51" s="15" t="s">
        <v>56</v>
      </c>
      <c r="D51" s="15"/>
      <c r="E51" s="15"/>
      <c r="F51" s="15"/>
    </row>
    <row r="53" spans="2:14" ht="18" x14ac:dyDescent="0.4">
      <c r="B53" s="129" t="s">
        <v>91</v>
      </c>
      <c r="C53" s="130"/>
      <c r="D53" s="131"/>
      <c r="E53" s="131"/>
      <c r="F53" s="131"/>
      <c r="G53" s="130"/>
      <c r="H53" s="130"/>
      <c r="I53" s="130"/>
      <c r="J53" s="130"/>
      <c r="K53" s="130"/>
      <c r="L53" s="130"/>
      <c r="M53" s="130"/>
      <c r="N53" s="130"/>
    </row>
    <row r="54" spans="2:14" x14ac:dyDescent="0.35"/>
    <row r="55" spans="2:14" x14ac:dyDescent="0.35">
      <c r="B55" s="67" t="s">
        <v>57</v>
      </c>
      <c r="C55" s="92" t="s">
        <v>58</v>
      </c>
      <c r="D55" s="92"/>
      <c r="E55" s="43"/>
      <c r="F55" s="43"/>
      <c r="G55" s="13"/>
    </row>
    <row r="56" spans="2:14" ht="7.5" customHeight="1" x14ac:dyDescent="0.35"/>
    <row r="57" spans="2:14" ht="15.5" x14ac:dyDescent="0.35">
      <c r="B57" s="88" t="s">
        <v>57</v>
      </c>
      <c r="C57" s="80" t="s">
        <v>59</v>
      </c>
    </row>
    <row r="58" spans="2:14" ht="15.5" x14ac:dyDescent="0.35">
      <c r="B58" s="89" t="s">
        <v>3</v>
      </c>
      <c r="C58" s="80" t="s">
        <v>60</v>
      </c>
    </row>
    <row r="59" spans="2:14" x14ac:dyDescent="0.35">
      <c r="B59" s="110"/>
      <c r="C59" s="111"/>
      <c r="D59" s="111"/>
      <c r="E59" s="111"/>
      <c r="F59" s="52"/>
      <c r="G59" s="52"/>
      <c r="H59" s="52"/>
      <c r="I59" s="52"/>
      <c r="J59" s="52"/>
      <c r="K59" s="52"/>
      <c r="L59" s="52"/>
      <c r="M59" s="52"/>
      <c r="N59" s="112"/>
    </row>
    <row r="60" spans="2:14" x14ac:dyDescent="0.35">
      <c r="B60" s="55" t="s">
        <v>61</v>
      </c>
      <c r="C60" s="15" t="s">
        <v>62</v>
      </c>
      <c r="D60" s="15"/>
      <c r="E60" s="15"/>
      <c r="F60" s="15"/>
      <c r="J60" s="17" t="s">
        <v>63</v>
      </c>
      <c r="K60" s="14" t="s">
        <v>61</v>
      </c>
      <c r="L60" s="32">
        <v>1</v>
      </c>
      <c r="M60" s="32"/>
      <c r="N60" s="109"/>
    </row>
    <row r="61" spans="2:14" x14ac:dyDescent="0.35">
      <c r="B61" s="3"/>
      <c r="F61" s="52"/>
      <c r="G61" s="52"/>
      <c r="J61" s="58" t="s">
        <v>64</v>
      </c>
      <c r="K61" s="14" t="s">
        <v>61</v>
      </c>
      <c r="L61" s="32">
        <v>1.3</v>
      </c>
      <c r="M61" s="48" t="s">
        <v>61</v>
      </c>
      <c r="N61" s="49">
        <v>1.3</v>
      </c>
    </row>
    <row r="62" spans="2:14" x14ac:dyDescent="0.35">
      <c r="B62" s="44" t="s">
        <v>65</v>
      </c>
      <c r="C62" s="38" t="s">
        <v>66</v>
      </c>
      <c r="D62" s="38"/>
      <c r="E62" s="38"/>
      <c r="G62" s="65" t="s">
        <v>67</v>
      </c>
      <c r="H62" s="65"/>
      <c r="I62" s="65"/>
      <c r="K62" s="45" t="s">
        <v>65</v>
      </c>
      <c r="L62" s="46">
        <v>1</v>
      </c>
      <c r="M62" s="1"/>
      <c r="N62" s="2"/>
    </row>
    <row r="63" spans="2:14" x14ac:dyDescent="0.35">
      <c r="B63" s="50"/>
      <c r="C63" s="51" t="s">
        <v>68</v>
      </c>
      <c r="D63" s="51"/>
      <c r="E63" s="51"/>
      <c r="F63" s="52"/>
      <c r="G63" s="66" t="s">
        <v>69</v>
      </c>
      <c r="H63" s="66"/>
      <c r="I63" s="66"/>
      <c r="J63" s="52"/>
      <c r="K63" s="53" t="s">
        <v>65</v>
      </c>
      <c r="L63" s="54">
        <v>1.5</v>
      </c>
      <c r="M63" s="53" t="s">
        <v>65</v>
      </c>
      <c r="N63" s="29">
        <v>1</v>
      </c>
    </row>
    <row r="64" spans="2:14" x14ac:dyDescent="0.35">
      <c r="B64" s="55" t="s">
        <v>70</v>
      </c>
      <c r="C64" s="15" t="s">
        <v>71</v>
      </c>
      <c r="D64" s="15"/>
      <c r="E64" s="15"/>
      <c r="F64" s="15"/>
      <c r="N64" s="5"/>
    </row>
    <row r="65" spans="2:14" x14ac:dyDescent="0.35">
      <c r="B65" s="56"/>
      <c r="J65" s="14" t="s">
        <v>72</v>
      </c>
      <c r="K65" s="17" t="s">
        <v>70</v>
      </c>
      <c r="L65" s="32">
        <v>1</v>
      </c>
      <c r="N65" s="57"/>
    </row>
    <row r="66" spans="2:14" x14ac:dyDescent="0.35">
      <c r="B66" s="56"/>
      <c r="J66" s="14" t="s">
        <v>73</v>
      </c>
      <c r="K66" s="17" t="s">
        <v>70</v>
      </c>
      <c r="L66" s="32">
        <v>1.3</v>
      </c>
      <c r="N66" s="57"/>
    </row>
    <row r="67" spans="2:14" x14ac:dyDescent="0.35">
      <c r="B67" s="50"/>
      <c r="C67" s="52"/>
      <c r="D67" s="52"/>
      <c r="E67" s="52"/>
      <c r="F67" s="52"/>
      <c r="G67" s="52"/>
      <c r="I67" s="52"/>
      <c r="J67" s="53" t="s">
        <v>74</v>
      </c>
      <c r="K67" s="58" t="s">
        <v>75</v>
      </c>
      <c r="L67" s="54">
        <v>1.5</v>
      </c>
      <c r="M67" s="53" t="s">
        <v>70</v>
      </c>
      <c r="N67" s="29">
        <v>1.3</v>
      </c>
    </row>
    <row r="68" spans="2:14" x14ac:dyDescent="0.35">
      <c r="B68" s="59" t="s">
        <v>76</v>
      </c>
      <c r="C68" s="38" t="s">
        <v>77</v>
      </c>
      <c r="D68" s="38"/>
      <c r="E68" s="38"/>
      <c r="F68" s="38"/>
      <c r="G68" s="1"/>
      <c r="H68" s="1"/>
      <c r="J68" s="45" t="s">
        <v>87</v>
      </c>
      <c r="K68" s="45" t="s">
        <v>76</v>
      </c>
      <c r="L68" s="60">
        <v>1</v>
      </c>
      <c r="M68" s="46"/>
      <c r="N68" s="47"/>
    </row>
    <row r="69" spans="2:14" x14ac:dyDescent="0.35">
      <c r="B69" s="3"/>
      <c r="J69" s="14" t="s">
        <v>88</v>
      </c>
      <c r="K69" s="14" t="s">
        <v>76</v>
      </c>
      <c r="L69" s="61">
        <v>2</v>
      </c>
      <c r="N69" s="5"/>
    </row>
    <row r="70" spans="2:14" x14ac:dyDescent="0.35">
      <c r="B70" s="50"/>
      <c r="C70" s="52"/>
      <c r="D70" s="52"/>
      <c r="E70" s="52"/>
      <c r="F70" s="52"/>
      <c r="G70" s="52"/>
      <c r="H70" s="52"/>
      <c r="I70" s="52"/>
      <c r="J70" s="53" t="s">
        <v>89</v>
      </c>
      <c r="K70" s="53" t="s">
        <v>76</v>
      </c>
      <c r="L70" s="62">
        <v>4</v>
      </c>
      <c r="M70" s="63"/>
      <c r="N70" s="108"/>
    </row>
    <row r="71" spans="2:14" x14ac:dyDescent="0.35">
      <c r="B71" s="14"/>
    </row>
    <row r="72" spans="2:14" ht="16.5" customHeight="1" x14ac:dyDescent="0.35">
      <c r="B72" s="135" t="s">
        <v>81</v>
      </c>
      <c r="C72" s="136"/>
      <c r="D72" s="136"/>
      <c r="E72" s="136"/>
      <c r="F72" s="136"/>
      <c r="G72" s="136"/>
      <c r="H72" s="136"/>
      <c r="I72" s="137"/>
      <c r="J72" s="68" t="s">
        <v>82</v>
      </c>
      <c r="K72" s="68" t="s">
        <v>83</v>
      </c>
      <c r="L72" s="69">
        <v>1</v>
      </c>
      <c r="M72" s="70" t="s">
        <v>57</v>
      </c>
      <c r="N72" s="71">
        <f>SUM(N27:N32,N44:N46)*N61*N63*N67*L68</f>
        <v>0</v>
      </c>
    </row>
    <row r="73" spans="2:14" ht="15.5" x14ac:dyDescent="0.35">
      <c r="B73" s="138"/>
      <c r="C73" s="139"/>
      <c r="D73" s="139"/>
      <c r="E73" s="139"/>
      <c r="F73" s="139"/>
      <c r="G73" s="139"/>
      <c r="H73" s="139"/>
      <c r="I73" s="140"/>
      <c r="J73" s="72" t="s">
        <v>82</v>
      </c>
      <c r="K73" s="72" t="s">
        <v>83</v>
      </c>
      <c r="L73" s="73">
        <v>2</v>
      </c>
      <c r="M73" s="74" t="s">
        <v>57</v>
      </c>
      <c r="N73" s="75">
        <f>SUM(N27:N32,N44:N46)*N61*N63*N67*L69</f>
        <v>0</v>
      </c>
    </row>
    <row r="74" spans="2:14" ht="15" customHeight="1" x14ac:dyDescent="0.35">
      <c r="B74" s="141"/>
      <c r="C74" s="142"/>
      <c r="D74" s="142"/>
      <c r="E74" s="142"/>
      <c r="F74" s="142"/>
      <c r="G74" s="142"/>
      <c r="H74" s="142"/>
      <c r="I74" s="143"/>
      <c r="J74" s="76" t="s">
        <v>82</v>
      </c>
      <c r="K74" s="76" t="s">
        <v>83</v>
      </c>
      <c r="L74" s="77">
        <v>4</v>
      </c>
      <c r="M74" s="78" t="s">
        <v>57</v>
      </c>
      <c r="N74" s="79">
        <f>SUM(N27:N32,N44:N46)*N61*N63*N67*L70</f>
        <v>0</v>
      </c>
    </row>
    <row r="75" spans="2:14" ht="15" customHeight="1" x14ac:dyDescent="0.35">
      <c r="D75" s="64"/>
      <c r="E75" s="64"/>
      <c r="F75" s="64"/>
      <c r="J75" s="80"/>
      <c r="K75" s="80"/>
      <c r="L75" s="80"/>
      <c r="M75" s="80"/>
      <c r="N75" s="80"/>
    </row>
    <row r="76" spans="2:14" ht="15" customHeight="1" x14ac:dyDescent="0.35">
      <c r="D76" s="64"/>
      <c r="E76" s="64"/>
      <c r="F76" s="64"/>
      <c r="J76" s="80"/>
      <c r="K76" s="80"/>
      <c r="L76" s="80"/>
      <c r="M76" s="80"/>
      <c r="N76" s="80"/>
    </row>
    <row r="77" spans="2:14" ht="18" x14ac:dyDescent="0.4">
      <c r="B77" s="132" t="s">
        <v>78</v>
      </c>
      <c r="C77" s="130"/>
      <c r="D77" s="133"/>
      <c r="E77" s="133"/>
      <c r="F77" s="133"/>
      <c r="G77" s="130"/>
      <c r="H77" s="130"/>
      <c r="I77" s="130"/>
      <c r="J77" s="134"/>
      <c r="K77" s="134"/>
      <c r="L77" s="134"/>
      <c r="M77" s="134"/>
      <c r="N77" s="134"/>
    </row>
    <row r="78" spans="2:14" ht="15.5" x14ac:dyDescent="0.35">
      <c r="C78" s="81" t="s">
        <v>90</v>
      </c>
      <c r="D78" s="15"/>
      <c r="E78" s="15"/>
      <c r="F78" s="15"/>
      <c r="J78" s="80"/>
      <c r="K78" s="80"/>
      <c r="L78" s="80"/>
      <c r="M78" s="80"/>
      <c r="N78" s="80"/>
    </row>
    <row r="79" spans="2:14" ht="15.5" x14ac:dyDescent="0.35">
      <c r="J79" s="80"/>
      <c r="K79" s="80"/>
      <c r="L79" s="80"/>
      <c r="M79" s="80"/>
      <c r="N79" s="80"/>
    </row>
    <row r="80" spans="2:14" ht="16.5" customHeight="1" x14ac:dyDescent="0.35">
      <c r="B80" s="144" t="s">
        <v>84</v>
      </c>
      <c r="C80" s="145"/>
      <c r="D80" s="145"/>
      <c r="E80" s="145"/>
      <c r="F80" s="145"/>
      <c r="G80" s="145"/>
      <c r="H80" s="145"/>
      <c r="I80" s="146"/>
      <c r="J80" s="68" t="s">
        <v>82</v>
      </c>
      <c r="K80" s="68" t="s">
        <v>85</v>
      </c>
      <c r="L80" s="82">
        <f>N72</f>
        <v>0</v>
      </c>
      <c r="M80" s="82">
        <f>N72*0.1</f>
        <v>0</v>
      </c>
      <c r="N80" s="83" t="s">
        <v>79</v>
      </c>
    </row>
    <row r="81" spans="2:14" ht="16.5" customHeight="1" x14ac:dyDescent="0.35">
      <c r="B81" s="147"/>
      <c r="C81" s="148"/>
      <c r="D81" s="148"/>
      <c r="E81" s="148"/>
      <c r="F81" s="148"/>
      <c r="G81" s="148"/>
      <c r="H81" s="148"/>
      <c r="I81" s="149"/>
      <c r="J81" s="72" t="s">
        <v>82</v>
      </c>
      <c r="K81" s="72" t="s">
        <v>85</v>
      </c>
      <c r="L81" s="84">
        <f>N73</f>
        <v>0</v>
      </c>
      <c r="M81" s="84">
        <f>N73*0.1</f>
        <v>0</v>
      </c>
      <c r="N81" s="85" t="s">
        <v>79</v>
      </c>
    </row>
    <row r="82" spans="2:14" ht="16.5" customHeight="1" x14ac:dyDescent="0.35">
      <c r="B82" s="150"/>
      <c r="C82" s="151"/>
      <c r="D82" s="151"/>
      <c r="E82" s="151"/>
      <c r="F82" s="151"/>
      <c r="G82" s="151"/>
      <c r="H82" s="151"/>
      <c r="I82" s="152"/>
      <c r="J82" s="76" t="s">
        <v>82</v>
      </c>
      <c r="K82" s="76" t="s">
        <v>85</v>
      </c>
      <c r="L82" s="86">
        <f>N74</f>
        <v>0</v>
      </c>
      <c r="M82" s="86">
        <f>N74*0.1</f>
        <v>0</v>
      </c>
      <c r="N82" s="87" t="s">
        <v>79</v>
      </c>
    </row>
  </sheetData>
  <sheetProtection algorithmName="SHA-512" hashValue="V1INkIlKKj8ESoQvhrj8JIJ3Ypvo2zcaHzQAUz3Hib+w/RfUr9E1RjZhtqJr/pTWz3FDtg0nya/twBxgmryH8A==" saltValue="1SHZWRcqtOH0U+IWRHkJBA==" spinCount="100000" sheet="1" objects="1" scenarios="1" selectLockedCells="1"/>
  <protectedRanges>
    <protectedRange sqref="M27:M32 M44:M46 B44:B46 N61 N63 B27:B32 N67 N70" name="Art des Betriebes"/>
  </protectedRanges>
  <mergeCells count="38">
    <mergeCell ref="H45:I45"/>
    <mergeCell ref="J45:K45"/>
    <mergeCell ref="H46:I46"/>
    <mergeCell ref="J46:K46"/>
    <mergeCell ref="B6:C6"/>
    <mergeCell ref="D6:I6"/>
    <mergeCell ref="H42:I42"/>
    <mergeCell ref="J42:K42"/>
    <mergeCell ref="H43:I43"/>
    <mergeCell ref="J43:K43"/>
    <mergeCell ref="H44:I44"/>
    <mergeCell ref="J44:K44"/>
    <mergeCell ref="H31:I31"/>
    <mergeCell ref="J31:K31"/>
    <mergeCell ref="H32:I32"/>
    <mergeCell ref="J32:K32"/>
    <mergeCell ref="H28:I28"/>
    <mergeCell ref="J28:K28"/>
    <mergeCell ref="H29:I29"/>
    <mergeCell ref="J29:K29"/>
    <mergeCell ref="H30:I30"/>
    <mergeCell ref="J30:K30"/>
    <mergeCell ref="B72:I74"/>
    <mergeCell ref="B80:I82"/>
    <mergeCell ref="B2:L4"/>
    <mergeCell ref="C9:D9"/>
    <mergeCell ref="C10:D10"/>
    <mergeCell ref="H24:I24"/>
    <mergeCell ref="J24:K24"/>
    <mergeCell ref="H25:I25"/>
    <mergeCell ref="J25:K25"/>
    <mergeCell ref="H26:I26"/>
    <mergeCell ref="J26:K26"/>
    <mergeCell ref="H27:I27"/>
    <mergeCell ref="J27:K27"/>
    <mergeCell ref="B33:N36"/>
    <mergeCell ref="H41:I41"/>
    <mergeCell ref="J41:K41"/>
  </mergeCells>
  <phoneticPr fontId="13" type="noConversion"/>
  <dataValidations count="1">
    <dataValidation type="decimal" allowBlank="1" showInputMessage="1" showErrorMessage="1" sqref="M44:M46 M27:M32" xr:uid="{CD520B92-598E-47FE-9F2B-4E1A489507FE}">
      <formula1>1</formula1>
      <formula2>24</formula2>
    </dataValidation>
  </dataValidations>
  <pageMargins left="0.70866141732283472" right="0.31496062992125984" top="0.55118110236220474" bottom="0.62992125984251968" header="0.31496062992125984" footer="0.31496062992125984"/>
  <pageSetup paperSize="9" scale="71" orientation="portrait" verticalDpi="0" r:id="rId1"/>
  <headerFooter>
    <oddFooter>&amp;L&amp;F&amp;CAIZ-Abwasserverband&amp;R&amp;D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17691-17B4-4E1F-9D34-EF856DBF7051}">
  <sheetPr>
    <pageSetUpPr fitToPage="1"/>
  </sheetPr>
  <dimension ref="A1:Q72"/>
  <sheetViews>
    <sheetView showGridLines="0" showZeros="0" topLeftCell="A20" zoomScaleNormal="85" workbookViewId="0">
      <selection activeCell="I54" sqref="I54"/>
    </sheetView>
  </sheetViews>
  <sheetFormatPr baseColWidth="10" defaultRowHeight="14" x14ac:dyDescent="0.3"/>
  <cols>
    <col min="1" max="1" width="6.08984375" style="188" customWidth="1"/>
    <col min="2" max="2" width="7.7265625" style="188" customWidth="1"/>
    <col min="3" max="4" width="8" style="188" customWidth="1"/>
    <col min="5" max="5" width="21.08984375" style="188" customWidth="1"/>
    <col min="6" max="6" width="8.81640625" style="188" bestFit="1" customWidth="1"/>
    <col min="7" max="7" width="7.1796875" style="188" customWidth="1"/>
    <col min="8" max="9" width="7.36328125" style="188" customWidth="1"/>
    <col min="10" max="10" width="7.1796875" style="188" customWidth="1"/>
    <col min="11" max="13" width="7.36328125" style="188" customWidth="1"/>
    <col min="14" max="14" width="9.36328125" style="188" customWidth="1"/>
    <col min="15" max="15" width="6.08984375" style="188" customWidth="1"/>
    <col min="16" max="16" width="10.90625" style="188"/>
    <col min="17" max="17" width="5.7265625" style="188" hidden="1" customWidth="1"/>
    <col min="18" max="16384" width="10.90625" style="188"/>
  </cols>
  <sheetData>
    <row r="1" spans="1:17" x14ac:dyDescent="0.3">
      <c r="A1" s="232"/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192"/>
    </row>
    <row r="2" spans="1:17" ht="15.75" customHeight="1" x14ac:dyDescent="0.35">
      <c r="A2" s="196"/>
      <c r="B2" s="318" t="s">
        <v>146</v>
      </c>
      <c r="C2" s="317"/>
      <c r="D2" s="317"/>
      <c r="E2" s="317"/>
      <c r="F2" s="317"/>
      <c r="G2" s="317"/>
      <c r="H2" s="317"/>
      <c r="I2" s="317"/>
      <c r="J2" s="317"/>
      <c r="K2" s="317"/>
      <c r="L2" s="316"/>
      <c r="M2" s="315"/>
      <c r="N2" s="315"/>
      <c r="O2" s="314"/>
      <c r="Q2" s="251">
        <v>1</v>
      </c>
    </row>
    <row r="3" spans="1:17" ht="14.25" customHeight="1" x14ac:dyDescent="0.3">
      <c r="A3" s="196"/>
      <c r="B3" s="313"/>
      <c r="C3" s="312"/>
      <c r="D3" s="312"/>
      <c r="E3" s="312"/>
      <c r="F3" s="312"/>
      <c r="G3" s="312"/>
      <c r="H3" s="312"/>
      <c r="I3" s="312"/>
      <c r="J3" s="312"/>
      <c r="K3" s="312"/>
      <c r="L3" s="311"/>
      <c r="M3" s="310"/>
      <c r="N3" s="310"/>
      <c r="O3" s="197"/>
      <c r="Q3" s="251">
        <v>2</v>
      </c>
    </row>
    <row r="4" spans="1:17" ht="14.25" customHeight="1" x14ac:dyDescent="0.3">
      <c r="A4" s="196"/>
      <c r="B4" s="309"/>
      <c r="C4" s="308"/>
      <c r="D4" s="308"/>
      <c r="E4" s="308"/>
      <c r="F4" s="308"/>
      <c r="G4" s="308"/>
      <c r="H4" s="308"/>
      <c r="I4" s="308"/>
      <c r="J4" s="308"/>
      <c r="K4" s="308"/>
      <c r="L4" s="307"/>
      <c r="O4" s="197"/>
      <c r="Q4" s="251">
        <v>3</v>
      </c>
    </row>
    <row r="5" spans="1:17" ht="14.25" customHeight="1" x14ac:dyDescent="0.3">
      <c r="A5" s="196"/>
      <c r="B5" s="305"/>
      <c r="C5" s="305"/>
      <c r="D5" s="305"/>
      <c r="E5" s="306">
        <f>Deckblatt!F5</f>
        <v>0</v>
      </c>
      <c r="F5" s="306"/>
      <c r="G5" s="306"/>
      <c r="H5" s="306"/>
      <c r="I5" s="305"/>
      <c r="J5" s="305"/>
      <c r="K5" s="305"/>
      <c r="L5" s="305"/>
      <c r="O5" s="197"/>
      <c r="Q5" s="251">
        <v>4</v>
      </c>
    </row>
    <row r="6" spans="1:17" ht="14.25" customHeight="1" x14ac:dyDescent="0.3">
      <c r="A6" s="196"/>
      <c r="B6" s="241"/>
      <c r="C6" s="304" t="s">
        <v>1</v>
      </c>
      <c r="D6" s="280"/>
      <c r="E6" s="303"/>
      <c r="F6" s="303"/>
      <c r="G6" s="303"/>
      <c r="H6" s="303"/>
      <c r="I6" s="303"/>
      <c r="J6" s="303"/>
      <c r="O6" s="197"/>
      <c r="Q6" s="251">
        <v>5</v>
      </c>
    </row>
    <row r="7" spans="1:17" ht="15.5" x14ac:dyDescent="0.3">
      <c r="A7" s="196"/>
      <c r="B7" s="242"/>
      <c r="C7" s="304" t="s">
        <v>2</v>
      </c>
      <c r="D7" s="280"/>
      <c r="E7" s="303"/>
      <c r="F7" s="303"/>
      <c r="G7" s="303"/>
      <c r="H7" s="303"/>
      <c r="I7" s="303"/>
      <c r="J7" s="303"/>
      <c r="O7" s="197"/>
      <c r="Q7" s="251">
        <v>6</v>
      </c>
    </row>
    <row r="8" spans="1:17" ht="15.5" x14ac:dyDescent="0.3">
      <c r="A8" s="196"/>
      <c r="C8" s="251"/>
      <c r="D8" s="251"/>
      <c r="E8" s="303"/>
      <c r="F8" s="303"/>
      <c r="G8" s="303"/>
      <c r="H8" s="303"/>
      <c r="I8" s="303"/>
      <c r="J8" s="303"/>
      <c r="O8" s="197"/>
      <c r="Q8" s="251">
        <v>7</v>
      </c>
    </row>
    <row r="9" spans="1:17" ht="15.5" x14ac:dyDescent="0.35">
      <c r="A9" s="196"/>
      <c r="B9" s="302" t="s">
        <v>3</v>
      </c>
      <c r="C9" s="301" t="s">
        <v>145</v>
      </c>
      <c r="D9" s="301"/>
      <c r="E9" s="301"/>
      <c r="F9" s="301"/>
      <c r="G9" s="287"/>
      <c r="J9" s="300"/>
      <c r="O9" s="197"/>
      <c r="Q9" s="251">
        <v>8</v>
      </c>
    </row>
    <row r="10" spans="1:17" x14ac:dyDescent="0.3">
      <c r="A10" s="196"/>
      <c r="O10" s="197"/>
      <c r="Q10" s="251">
        <v>9</v>
      </c>
    </row>
    <row r="11" spans="1:17" x14ac:dyDescent="0.3">
      <c r="A11" s="196"/>
      <c r="B11" s="278" t="s">
        <v>3</v>
      </c>
      <c r="C11" s="189" t="s">
        <v>5</v>
      </c>
      <c r="D11" s="278"/>
      <c r="E11" s="189"/>
      <c r="F11" s="189"/>
      <c r="O11" s="197"/>
      <c r="Q11" s="251"/>
    </row>
    <row r="12" spans="1:17" x14ac:dyDescent="0.3">
      <c r="A12" s="196"/>
      <c r="B12" s="278" t="s">
        <v>144</v>
      </c>
      <c r="C12" s="188" t="s">
        <v>143</v>
      </c>
      <c r="D12" s="278"/>
      <c r="O12" s="197"/>
      <c r="Q12" s="251"/>
    </row>
    <row r="13" spans="1:17" x14ac:dyDescent="0.3">
      <c r="A13" s="196"/>
      <c r="B13" s="278" t="s">
        <v>142</v>
      </c>
      <c r="C13" s="188" t="s">
        <v>141</v>
      </c>
      <c r="D13" s="278"/>
      <c r="O13" s="197"/>
      <c r="Q13" s="251"/>
    </row>
    <row r="14" spans="1:17" x14ac:dyDescent="0.3">
      <c r="A14" s="196"/>
      <c r="B14" s="278" t="s">
        <v>140</v>
      </c>
      <c r="C14" s="188" t="s">
        <v>139</v>
      </c>
      <c r="D14" s="278"/>
      <c r="O14" s="197"/>
      <c r="Q14" s="251"/>
    </row>
    <row r="15" spans="1:17" x14ac:dyDescent="0.3">
      <c r="A15" s="196"/>
      <c r="C15" s="195"/>
      <c r="D15" s="195"/>
      <c r="E15" s="195"/>
      <c r="F15" s="195"/>
      <c r="O15" s="197"/>
      <c r="Q15" s="251"/>
    </row>
    <row r="16" spans="1:17" x14ac:dyDescent="0.3">
      <c r="A16" s="196"/>
      <c r="B16" s="190" t="s">
        <v>122</v>
      </c>
      <c r="C16" s="295" t="s">
        <v>138</v>
      </c>
      <c r="D16" s="295"/>
      <c r="E16" s="295"/>
      <c r="F16" s="295"/>
      <c r="G16" s="295"/>
      <c r="H16" s="233" t="s">
        <v>120</v>
      </c>
      <c r="I16" s="298" t="s">
        <v>119</v>
      </c>
      <c r="J16" s="297"/>
      <c r="K16" s="297"/>
      <c r="L16" s="297"/>
      <c r="M16" s="296"/>
      <c r="N16" s="190" t="s">
        <v>26</v>
      </c>
      <c r="O16" s="197"/>
    </row>
    <row r="17" spans="1:17" x14ac:dyDescent="0.3">
      <c r="A17" s="196"/>
      <c r="B17" s="194" t="s">
        <v>118</v>
      </c>
      <c r="C17" s="295"/>
      <c r="D17" s="295"/>
      <c r="E17" s="295"/>
      <c r="F17" s="295"/>
      <c r="G17" s="295"/>
      <c r="H17" s="191" t="s">
        <v>112</v>
      </c>
      <c r="I17" s="193" t="s">
        <v>117</v>
      </c>
      <c r="J17" s="234" t="s">
        <v>116</v>
      </c>
      <c r="K17" s="234" t="s">
        <v>115</v>
      </c>
      <c r="L17" s="234" t="s">
        <v>114</v>
      </c>
      <c r="M17" s="235" t="s">
        <v>113</v>
      </c>
      <c r="N17" s="191" t="s">
        <v>112</v>
      </c>
      <c r="O17" s="197"/>
    </row>
    <row r="18" spans="1:17" x14ac:dyDescent="0.3">
      <c r="A18" s="196"/>
      <c r="B18" s="227"/>
      <c r="C18" s="294" t="s">
        <v>137</v>
      </c>
      <c r="D18" s="294"/>
      <c r="E18" s="294"/>
      <c r="F18" s="294"/>
      <c r="G18" s="294"/>
      <c r="H18" s="236" t="str">
        <f>IF(B18&gt;=1,1," ")</f>
        <v xml:space="preserve"> </v>
      </c>
      <c r="I18" s="237">
        <f>IF(B18=1,0.45, )</f>
        <v>0</v>
      </c>
      <c r="J18" s="237">
        <f>IF(B18=2,0.31, )</f>
        <v>0</v>
      </c>
      <c r="K18" s="237">
        <f>IF(B18=3,0.25, )</f>
        <v>0</v>
      </c>
      <c r="L18" s="237">
        <f>IF(B18=4,0.21, )</f>
        <v>0</v>
      </c>
      <c r="M18" s="237">
        <f>IF(B18&gt;=5,0.2,  )</f>
        <v>0</v>
      </c>
      <c r="N18" s="238">
        <f>IF(B18&gt;=1,+B18*H18*SUM(I18:M18), )</f>
        <v>0</v>
      </c>
      <c r="O18" s="197"/>
    </row>
    <row r="19" spans="1:17" x14ac:dyDescent="0.3">
      <c r="A19" s="196"/>
      <c r="B19" s="227"/>
      <c r="C19" s="294" t="s">
        <v>136</v>
      </c>
      <c r="D19" s="294"/>
      <c r="E19" s="294"/>
      <c r="F19" s="294"/>
      <c r="G19" s="294"/>
      <c r="H19" s="236" t="str">
        <f>IF(B19&gt;=1,2," ")</f>
        <v xml:space="preserve"> </v>
      </c>
      <c r="I19" s="237">
        <f>IF(B19=1,0.45, )</f>
        <v>0</v>
      </c>
      <c r="J19" s="237">
        <f>IF(B19=2,0.31, )</f>
        <v>0</v>
      </c>
      <c r="K19" s="237">
        <f>IF(B19=3,0.25, )</f>
        <v>0</v>
      </c>
      <c r="L19" s="237">
        <f>IF(B19=4,0.21, )</f>
        <v>0</v>
      </c>
      <c r="M19" s="237">
        <f>IF(B19&gt;=5,0.2,  )</f>
        <v>0</v>
      </c>
      <c r="N19" s="238">
        <f>IF(B19&gt;=1,+B19*H19*SUM(I19:M19), )</f>
        <v>0</v>
      </c>
      <c r="O19" s="197"/>
    </row>
    <row r="20" spans="1:17" x14ac:dyDescent="0.3">
      <c r="A20" s="196"/>
      <c r="B20" s="227"/>
      <c r="C20" s="293" t="s">
        <v>135</v>
      </c>
      <c r="D20" s="293"/>
      <c r="E20" s="293"/>
      <c r="F20" s="293"/>
      <c r="G20" s="293"/>
      <c r="H20" s="236" t="str">
        <f>IF(B20&gt;=1,1," ")</f>
        <v xml:space="preserve"> </v>
      </c>
      <c r="I20" s="237">
        <f>IF(B20=1,0.45, )</f>
        <v>0</v>
      </c>
      <c r="J20" s="237">
        <f>IF(B20=2,0.31, )</f>
        <v>0</v>
      </c>
      <c r="K20" s="237">
        <f>IF(B20=3,0.25, )</f>
        <v>0</v>
      </c>
      <c r="L20" s="237">
        <f>IF(B20=4,0.21, )</f>
        <v>0</v>
      </c>
      <c r="M20" s="237">
        <f>IF(B20&gt;=5,0.2,  )</f>
        <v>0</v>
      </c>
      <c r="N20" s="238">
        <f>IF(B20&gt;=1,+B20*H20*SUM(I20:M20), )</f>
        <v>0</v>
      </c>
      <c r="O20" s="197"/>
    </row>
    <row r="21" spans="1:17" x14ac:dyDescent="0.3">
      <c r="A21" s="196"/>
      <c r="B21" s="227"/>
      <c r="C21" s="294" t="s">
        <v>134</v>
      </c>
      <c r="D21" s="294"/>
      <c r="E21" s="294"/>
      <c r="F21" s="294"/>
      <c r="G21" s="294"/>
      <c r="H21" s="236" t="str">
        <f>IF(B21&gt;=1,3," ")</f>
        <v xml:space="preserve"> </v>
      </c>
      <c r="I21" s="237">
        <f>IF(B21=1,0.45, )</f>
        <v>0</v>
      </c>
      <c r="J21" s="237">
        <f>IF(B21=2,0.31, )</f>
        <v>0</v>
      </c>
      <c r="K21" s="237">
        <f>IF(B21=3,0.25, )</f>
        <v>0</v>
      </c>
      <c r="L21" s="237">
        <f>IF(B21=4,0.21, )</f>
        <v>0</v>
      </c>
      <c r="M21" s="237">
        <f>IF(B21&gt;=5,0.2,  )</f>
        <v>0</v>
      </c>
      <c r="N21" s="238">
        <f>IF(B21&gt;=1,+B21*H21*SUM(I21:M21), )</f>
        <v>0</v>
      </c>
      <c r="O21" s="197"/>
    </row>
    <row r="22" spans="1:17" x14ac:dyDescent="0.3">
      <c r="A22" s="196"/>
      <c r="B22" s="227"/>
      <c r="C22" s="293" t="s">
        <v>133</v>
      </c>
      <c r="D22" s="293"/>
      <c r="E22" s="293"/>
      <c r="F22" s="293"/>
      <c r="G22" s="293"/>
      <c r="H22" s="236" t="str">
        <f>IF(B22&gt;=1,0.8," ")</f>
        <v xml:space="preserve"> </v>
      </c>
      <c r="I22" s="237">
        <f>IF(B22=1,0.31, )</f>
        <v>0</v>
      </c>
      <c r="J22" s="237">
        <f>IF(B22=2,0.31, )</f>
        <v>0</v>
      </c>
      <c r="K22" s="237">
        <f>IF(B22=3,0.25, )</f>
        <v>0</v>
      </c>
      <c r="L22" s="237">
        <f>IF(B22=4,0.21, )</f>
        <v>0</v>
      </c>
      <c r="M22" s="237">
        <f>IF(B22&gt;=5,0.2,  )</f>
        <v>0</v>
      </c>
      <c r="N22" s="238">
        <f>IF(B22&gt;=1,+B22*H22*SUM(I22:M22), )</f>
        <v>0</v>
      </c>
      <c r="O22" s="197"/>
    </row>
    <row r="23" spans="1:17" x14ac:dyDescent="0.3">
      <c r="A23" s="196"/>
      <c r="B23" s="227"/>
      <c r="C23" s="294" t="s">
        <v>132</v>
      </c>
      <c r="D23" s="294"/>
      <c r="E23" s="294"/>
      <c r="F23" s="294"/>
      <c r="G23" s="294"/>
      <c r="H23" s="236" t="str">
        <f>IF(B23&gt;=1,1.5," ")</f>
        <v xml:space="preserve"> </v>
      </c>
      <c r="I23" s="237">
        <f>IF(B23=1,0.45, )</f>
        <v>0</v>
      </c>
      <c r="J23" s="237">
        <f>IF(B23=2,0.31, )</f>
        <v>0</v>
      </c>
      <c r="K23" s="237">
        <f>IF(B23=3,0.25, )</f>
        <v>0</v>
      </c>
      <c r="L23" s="237">
        <f>IF(B23=4,0.21, )</f>
        <v>0</v>
      </c>
      <c r="M23" s="237">
        <f>IF(B23&gt;=5,0.2,  )</f>
        <v>0</v>
      </c>
      <c r="N23" s="238">
        <f>IF(B23&gt;=1,+B23*H23*SUM(I23:M23), )</f>
        <v>0</v>
      </c>
      <c r="O23" s="197"/>
    </row>
    <row r="24" spans="1:17" x14ac:dyDescent="0.3">
      <c r="A24" s="196"/>
      <c r="B24" s="227"/>
      <c r="C24" s="294" t="s">
        <v>131</v>
      </c>
      <c r="D24" s="294"/>
      <c r="E24" s="294"/>
      <c r="F24" s="294"/>
      <c r="G24" s="294"/>
      <c r="H24" s="236" t="str">
        <f>IF(B24&gt;=1,2.5," ")</f>
        <v xml:space="preserve"> </v>
      </c>
      <c r="I24" s="237">
        <f>IF(B24=1,0.45, )</f>
        <v>0</v>
      </c>
      <c r="J24" s="237">
        <f>IF(B24=2,0.31, )</f>
        <v>0</v>
      </c>
      <c r="K24" s="237">
        <f>IF(B24=3,0.25, )</f>
        <v>0</v>
      </c>
      <c r="L24" s="237">
        <f>IF(B24=4,0.21, )</f>
        <v>0</v>
      </c>
      <c r="M24" s="237">
        <f>IF(B24&gt;=5,0.2,  )</f>
        <v>0</v>
      </c>
      <c r="N24" s="238">
        <f>IF(B24&gt;=1,+B24*H24*SUM(I24:M24), )</f>
        <v>0</v>
      </c>
      <c r="O24" s="197"/>
    </row>
    <row r="25" spans="1:17" x14ac:dyDescent="0.3">
      <c r="A25" s="196"/>
      <c r="B25" s="227"/>
      <c r="C25" s="294" t="s">
        <v>130</v>
      </c>
      <c r="D25" s="294"/>
      <c r="E25" s="294"/>
      <c r="F25" s="294"/>
      <c r="G25" s="294"/>
      <c r="H25" s="236" t="str">
        <f>IF(B25&gt;=1,4," ")</f>
        <v xml:space="preserve"> </v>
      </c>
      <c r="I25" s="237">
        <f>IF(B25=1,0.45, )</f>
        <v>0</v>
      </c>
      <c r="J25" s="237">
        <f>IF(B25=2,0.31, )</f>
        <v>0</v>
      </c>
      <c r="K25" s="237">
        <f>IF(B25=3,0.25, )</f>
        <v>0</v>
      </c>
      <c r="L25" s="237">
        <f>IF(B25=4,0.21, )</f>
        <v>0</v>
      </c>
      <c r="M25" s="237">
        <f>IF(B25&gt;=5,0.2,  )</f>
        <v>0</v>
      </c>
      <c r="N25" s="238">
        <f>IF(B25&gt;=1,+B25*H25*SUM(I25:M25), )</f>
        <v>0</v>
      </c>
      <c r="O25" s="197"/>
    </row>
    <row r="26" spans="1:17" x14ac:dyDescent="0.3">
      <c r="A26" s="196"/>
      <c r="B26" s="227"/>
      <c r="C26" s="293" t="s">
        <v>129</v>
      </c>
      <c r="D26" s="293"/>
      <c r="E26" s="293"/>
      <c r="F26" s="293"/>
      <c r="G26" s="293"/>
      <c r="H26" s="236" t="str">
        <f>IF(B26&gt;=1,2," ")</f>
        <v xml:space="preserve"> </v>
      </c>
      <c r="I26" s="237">
        <f>IF(B26=1,0.6, )</f>
        <v>0</v>
      </c>
      <c r="J26" s="237">
        <f>IF(B26=2,0.45, )</f>
        <v>0</v>
      </c>
      <c r="K26" s="237">
        <f>IF(B26=3,0.4, )</f>
        <v>0</v>
      </c>
      <c r="L26" s="237">
        <f>IF(B26=4,0.34, )</f>
        <v>0</v>
      </c>
      <c r="M26" s="237">
        <f>IF(B26&gt;=5,0.2,  )</f>
        <v>0</v>
      </c>
      <c r="N26" s="238">
        <f>IF(B26&gt;=1,+B26*H26*SUM(I26:M26), )</f>
        <v>0</v>
      </c>
      <c r="O26" s="197"/>
    </row>
    <row r="27" spans="1:17" x14ac:dyDescent="0.3">
      <c r="A27" s="196"/>
      <c r="B27" s="227"/>
      <c r="C27" s="293" t="s">
        <v>128</v>
      </c>
      <c r="D27" s="293"/>
      <c r="E27" s="293"/>
      <c r="F27" s="293"/>
      <c r="G27" s="293"/>
      <c r="H27" s="236" t="str">
        <f>IF(B27&gt;=1,1," ")</f>
        <v xml:space="preserve"> </v>
      </c>
      <c r="I27" s="237">
        <f>IF(B27=1,0.45, )</f>
        <v>0</v>
      </c>
      <c r="J27" s="237">
        <f>IF(B27=2,0.31, )</f>
        <v>0</v>
      </c>
      <c r="K27" s="237">
        <f>IF(B27=3,0.25, )</f>
        <v>0</v>
      </c>
      <c r="L27" s="237">
        <f>IF(B27=4,0.21, )</f>
        <v>0</v>
      </c>
      <c r="M27" s="237">
        <f>IF(B27&gt;=5,0.2,  )</f>
        <v>0</v>
      </c>
      <c r="N27" s="238">
        <f>IF(B27&gt;=1,+B27*H27*SUM(I27:M27), )</f>
        <v>0</v>
      </c>
      <c r="O27" s="197"/>
    </row>
    <row r="28" spans="1:17" x14ac:dyDescent="0.3">
      <c r="A28" s="196"/>
      <c r="B28" s="227"/>
      <c r="C28" s="293" t="s">
        <v>127</v>
      </c>
      <c r="D28" s="293"/>
      <c r="E28" s="293"/>
      <c r="F28" s="293"/>
      <c r="G28" s="293"/>
      <c r="H28" s="236" t="str">
        <f>IF(B28&gt;=1,0.1," ")</f>
        <v xml:space="preserve"> </v>
      </c>
      <c r="I28" s="237">
        <f>IF(B28=1,0.45, )</f>
        <v>0</v>
      </c>
      <c r="J28" s="237">
        <f>IF(B28=2,0.31, )</f>
        <v>0</v>
      </c>
      <c r="K28" s="237">
        <f>IF(B28=3,0.25, )</f>
        <v>0</v>
      </c>
      <c r="L28" s="237">
        <f>IF(B28=4,0.21, )</f>
        <v>0</v>
      </c>
      <c r="M28" s="237">
        <f>IF(B28&gt;=5,0.2,  )</f>
        <v>0</v>
      </c>
      <c r="N28" s="238">
        <f>IF(B28&gt;=1,+B28*H28*SUM(I28:M28), )</f>
        <v>0</v>
      </c>
      <c r="O28" s="197"/>
    </row>
    <row r="29" spans="1:17" x14ac:dyDescent="0.3">
      <c r="A29" s="196"/>
      <c r="B29" s="227"/>
      <c r="C29" s="293" t="s">
        <v>126</v>
      </c>
      <c r="D29" s="293"/>
      <c r="E29" s="293"/>
      <c r="F29" s="293"/>
      <c r="G29" s="293"/>
      <c r="H29" s="236" t="str">
        <f>IF(B29&gt;=1,2," ")</f>
        <v xml:space="preserve"> </v>
      </c>
      <c r="I29" s="237">
        <f>IF(B29=1,0.45, )</f>
        <v>0</v>
      </c>
      <c r="J29" s="237">
        <f>IF(B29=2,0.31, )</f>
        <v>0</v>
      </c>
      <c r="K29" s="237">
        <f>IF(B29=3,0.25, )</f>
        <v>0</v>
      </c>
      <c r="L29" s="237">
        <f>IF(B29=4,0.21, )</f>
        <v>0</v>
      </c>
      <c r="M29" s="237">
        <f>IF(B29&gt;=5,0.2,  )</f>
        <v>0</v>
      </c>
      <c r="N29" s="238">
        <f>IF(B29&gt;=1,+B29*H29*SUM(I29:M29), )</f>
        <v>0</v>
      </c>
      <c r="O29" s="197"/>
    </row>
    <row r="30" spans="1:17" x14ac:dyDescent="0.3">
      <c r="A30" s="196"/>
      <c r="B30" s="227"/>
      <c r="C30" s="293" t="s">
        <v>125</v>
      </c>
      <c r="D30" s="293"/>
      <c r="E30" s="293"/>
      <c r="F30" s="293"/>
      <c r="G30" s="293"/>
      <c r="H30" s="236" t="str">
        <f>IF(B30&gt;=1,1.5," ")</f>
        <v xml:space="preserve"> </v>
      </c>
      <c r="I30" s="237">
        <f>IF(B30=1,0.45, )</f>
        <v>0</v>
      </c>
      <c r="J30" s="237">
        <f>IF(B30=2,0.31, )</f>
        <v>0</v>
      </c>
      <c r="K30" s="237">
        <f>IF(B30=3,0.25, )</f>
        <v>0</v>
      </c>
      <c r="L30" s="237">
        <f>IF(B30=4,0.21, )</f>
        <v>0</v>
      </c>
      <c r="M30" s="237">
        <f>IF(B30&gt;=5,0.2,  )</f>
        <v>0</v>
      </c>
      <c r="N30" s="238">
        <f>IF(B30&gt;=1,+B30*H30*SUM(I30:M30), )</f>
        <v>0</v>
      </c>
      <c r="O30" s="197"/>
      <c r="Q30" s="250" t="s">
        <v>124</v>
      </c>
    </row>
    <row r="31" spans="1:17" ht="14.5" thickBot="1" x14ac:dyDescent="0.35">
      <c r="A31" s="196"/>
      <c r="B31" s="227"/>
      <c r="C31" s="299" t="s">
        <v>123</v>
      </c>
      <c r="D31" s="299"/>
      <c r="E31" s="299"/>
      <c r="F31" s="299"/>
      <c r="G31" s="299"/>
      <c r="H31" s="239" t="str">
        <f>IF(B31&gt;=1,2," ")</f>
        <v xml:space="preserve"> </v>
      </c>
      <c r="I31" s="240">
        <f>IF(B31=1,0.45, )</f>
        <v>0</v>
      </c>
      <c r="J31" s="240">
        <f>IF(B31=2,0.31, )</f>
        <v>0</v>
      </c>
      <c r="K31" s="240">
        <f>IF(B31=3,0.25, )</f>
        <v>0</v>
      </c>
      <c r="L31" s="240">
        <f>IF(B31=4,0.21, )</f>
        <v>0</v>
      </c>
      <c r="M31" s="240">
        <f>IF(B31&gt;=5,0.2,  )</f>
        <v>0</v>
      </c>
      <c r="N31" s="238">
        <f>IF(B31&gt;=1,+B31*H31*SUM(I31:M31), )</f>
        <v>0</v>
      </c>
      <c r="O31" s="197"/>
      <c r="Q31" s="250" t="s">
        <v>98</v>
      </c>
    </row>
    <row r="32" spans="1:17" ht="19.5" thickBot="1" x14ac:dyDescent="0.45">
      <c r="A32" s="196"/>
      <c r="B32" s="244"/>
      <c r="C32" s="245"/>
      <c r="D32" s="245"/>
      <c r="E32" s="249"/>
      <c r="F32" s="249"/>
      <c r="G32" s="249"/>
      <c r="H32" s="246"/>
      <c r="I32" s="247"/>
      <c r="J32" s="247"/>
      <c r="K32" s="247"/>
      <c r="L32" s="247"/>
      <c r="M32" s="248" t="s">
        <v>108</v>
      </c>
      <c r="N32" s="243">
        <f>SUM(N18:N31)</f>
        <v>0</v>
      </c>
      <c r="O32" s="197"/>
    </row>
    <row r="33" spans="1:15" x14ac:dyDescent="0.3">
      <c r="A33" s="196"/>
      <c r="O33" s="197"/>
    </row>
    <row r="34" spans="1:15" x14ac:dyDescent="0.3">
      <c r="A34" s="196"/>
      <c r="B34" s="190" t="s">
        <v>122</v>
      </c>
      <c r="C34" s="295" t="s">
        <v>121</v>
      </c>
      <c r="D34" s="295"/>
      <c r="E34" s="295"/>
      <c r="F34" s="295"/>
      <c r="G34" s="295"/>
      <c r="H34" s="233" t="s">
        <v>120</v>
      </c>
      <c r="I34" s="298" t="s">
        <v>119</v>
      </c>
      <c r="J34" s="297"/>
      <c r="K34" s="297"/>
      <c r="L34" s="297"/>
      <c r="M34" s="296"/>
      <c r="N34" s="190" t="s">
        <v>26</v>
      </c>
      <c r="O34" s="197"/>
    </row>
    <row r="35" spans="1:15" x14ac:dyDescent="0.3">
      <c r="A35" s="196"/>
      <c r="B35" s="194" t="s">
        <v>118</v>
      </c>
      <c r="C35" s="295"/>
      <c r="D35" s="295"/>
      <c r="E35" s="295"/>
      <c r="F35" s="295"/>
      <c r="G35" s="295"/>
      <c r="H35" s="191" t="s">
        <v>112</v>
      </c>
      <c r="I35" s="193" t="s">
        <v>117</v>
      </c>
      <c r="J35" s="234" t="s">
        <v>116</v>
      </c>
      <c r="K35" s="234" t="s">
        <v>115</v>
      </c>
      <c r="L35" s="234" t="s">
        <v>114</v>
      </c>
      <c r="M35" s="235" t="s">
        <v>113</v>
      </c>
      <c r="N35" s="191" t="s">
        <v>112</v>
      </c>
      <c r="O35" s="197"/>
    </row>
    <row r="36" spans="1:15" x14ac:dyDescent="0.3">
      <c r="A36" s="196"/>
      <c r="B36" s="227"/>
      <c r="C36" s="293" t="s">
        <v>111</v>
      </c>
      <c r="D36" s="294"/>
      <c r="E36" s="294"/>
      <c r="F36" s="294"/>
      <c r="G36" s="294"/>
      <c r="H36" s="236" t="str">
        <f>IF(B36&gt;=1,0.5," ")</f>
        <v xml:space="preserve"> </v>
      </c>
      <c r="I36" s="237">
        <f>IF(B36=1,0.45, )</f>
        <v>0</v>
      </c>
      <c r="J36" s="237">
        <f>IF(B36=2,0.31, )</f>
        <v>0</v>
      </c>
      <c r="K36" s="237">
        <f>IF(B36=3,0.25, )</f>
        <v>0</v>
      </c>
      <c r="L36" s="237">
        <f>IF(B36=4,0.21, )</f>
        <v>0</v>
      </c>
      <c r="M36" s="237">
        <f>IF(B36&gt;=5,0.2,  )</f>
        <v>0</v>
      </c>
      <c r="N36" s="238">
        <f>IF(B36&gt;=1,+B36*H36*SUM(I36:M36), )</f>
        <v>0</v>
      </c>
      <c r="O36" s="197"/>
    </row>
    <row r="37" spans="1:15" x14ac:dyDescent="0.3">
      <c r="A37" s="196"/>
      <c r="B37" s="227"/>
      <c r="C37" s="293" t="s">
        <v>110</v>
      </c>
      <c r="D37" s="294"/>
      <c r="E37" s="294"/>
      <c r="F37" s="294"/>
      <c r="G37" s="294"/>
      <c r="H37" s="236" t="str">
        <f>IF(B37&gt;=1,1," ")</f>
        <v xml:space="preserve"> </v>
      </c>
      <c r="I37" s="237">
        <f>IF(B37=1,0.45, )</f>
        <v>0</v>
      </c>
      <c r="J37" s="237">
        <f>IF(B37=2,0.31, )</f>
        <v>0</v>
      </c>
      <c r="K37" s="237">
        <f>IF(B37=3,0.25, )</f>
        <v>0</v>
      </c>
      <c r="L37" s="237">
        <f>IF(B37=4,0.21, )</f>
        <v>0</v>
      </c>
      <c r="M37" s="237">
        <f>IF(B37&gt;=5,0.2,  )</f>
        <v>0</v>
      </c>
      <c r="N37" s="238">
        <f>IF(B37&gt;=1,+B37*H37*SUM(I37:M37), )</f>
        <v>0</v>
      </c>
      <c r="O37" s="197"/>
    </row>
    <row r="38" spans="1:15" ht="14.5" thickBot="1" x14ac:dyDescent="0.35">
      <c r="A38" s="196"/>
      <c r="B38" s="227"/>
      <c r="C38" s="293" t="s">
        <v>109</v>
      </c>
      <c r="D38" s="293"/>
      <c r="E38" s="293"/>
      <c r="F38" s="293"/>
      <c r="G38" s="293"/>
      <c r="H38" s="236" t="str">
        <f>IF(B38&gt;=1,1.7," ")</f>
        <v xml:space="preserve"> </v>
      </c>
      <c r="I38" s="237">
        <f>IF(B38=1,0.45, )</f>
        <v>0</v>
      </c>
      <c r="J38" s="237">
        <f>IF(B38=2,0.31, )</f>
        <v>0</v>
      </c>
      <c r="K38" s="237">
        <f>IF(B38=3,0.25, )</f>
        <v>0</v>
      </c>
      <c r="L38" s="237">
        <f>IF(B38=4,0.21, )</f>
        <v>0</v>
      </c>
      <c r="M38" s="237">
        <f>IF(B38&gt;=5,0.2,  )</f>
        <v>0</v>
      </c>
      <c r="N38" s="238">
        <f>IF(B38&gt;=1,+B38*H38*SUM(I38:M38), )</f>
        <v>0</v>
      </c>
      <c r="O38" s="197"/>
    </row>
    <row r="39" spans="1:15" ht="19.5" thickBot="1" x14ac:dyDescent="0.45">
      <c r="A39" s="196"/>
      <c r="B39" s="244"/>
      <c r="C39" s="245"/>
      <c r="D39" s="245"/>
      <c r="E39" s="249"/>
      <c r="F39" s="249"/>
      <c r="G39" s="249"/>
      <c r="H39" s="246"/>
      <c r="I39" s="247"/>
      <c r="J39" s="247"/>
      <c r="K39" s="247"/>
      <c r="L39" s="247"/>
      <c r="M39" s="248" t="s">
        <v>108</v>
      </c>
      <c r="N39" s="243">
        <f>SUM(N36:N38)</f>
        <v>0</v>
      </c>
      <c r="O39" s="197"/>
    </row>
    <row r="40" spans="1:15" x14ac:dyDescent="0.3">
      <c r="A40" s="196"/>
      <c r="B40" s="292"/>
      <c r="C40" s="199"/>
      <c r="D40" s="199"/>
      <c r="E40" s="199"/>
      <c r="F40" s="199"/>
      <c r="G40" s="199"/>
      <c r="H40" s="291"/>
      <c r="I40" s="290"/>
      <c r="J40" s="290"/>
      <c r="K40" s="290"/>
      <c r="L40" s="290"/>
      <c r="M40" s="290"/>
      <c r="N40" s="290"/>
      <c r="O40" s="197"/>
    </row>
    <row r="41" spans="1:15" x14ac:dyDescent="0.3">
      <c r="A41" s="196"/>
      <c r="C41" s="195" t="s">
        <v>107</v>
      </c>
      <c r="D41" s="195"/>
      <c r="E41" s="195"/>
      <c r="F41" s="195"/>
      <c r="O41" s="197"/>
    </row>
    <row r="42" spans="1:15" x14ac:dyDescent="0.3">
      <c r="A42" s="196"/>
      <c r="O42" s="197"/>
    </row>
    <row r="43" spans="1:15" x14ac:dyDescent="0.3">
      <c r="A43" s="196"/>
      <c r="B43" s="289" t="s">
        <v>57</v>
      </c>
      <c r="C43" s="288" t="s">
        <v>58</v>
      </c>
      <c r="D43" s="288"/>
      <c r="E43" s="288"/>
      <c r="F43" s="288"/>
      <c r="G43" s="287"/>
      <c r="O43" s="197"/>
    </row>
    <row r="44" spans="1:15" x14ac:dyDescent="0.3">
      <c r="A44" s="196"/>
      <c r="O44" s="197"/>
    </row>
    <row r="45" spans="1:15" x14ac:dyDescent="0.3">
      <c r="A45" s="196"/>
      <c r="B45" s="215" t="s">
        <v>57</v>
      </c>
      <c r="C45" s="218" t="s">
        <v>59</v>
      </c>
      <c r="D45" s="218"/>
      <c r="E45" s="218"/>
      <c r="F45" s="218"/>
      <c r="G45" s="216"/>
      <c r="H45" s="216"/>
      <c r="I45" s="216"/>
      <c r="J45" s="216"/>
      <c r="K45" s="216"/>
      <c r="L45" s="216"/>
      <c r="M45" s="216"/>
      <c r="N45" s="217"/>
      <c r="O45" s="197"/>
    </row>
    <row r="46" spans="1:15" x14ac:dyDescent="0.3">
      <c r="A46" s="196"/>
      <c r="B46" s="209" t="s">
        <v>3</v>
      </c>
      <c r="C46" s="203" t="s">
        <v>60</v>
      </c>
      <c r="D46" s="203"/>
      <c r="E46" s="203"/>
      <c r="F46" s="203"/>
      <c r="G46" s="203"/>
      <c r="H46" s="203"/>
      <c r="I46" s="203"/>
      <c r="J46" s="203"/>
      <c r="K46" s="203"/>
      <c r="L46" s="203"/>
      <c r="M46" s="203"/>
      <c r="N46" s="223"/>
      <c r="O46" s="197"/>
    </row>
    <row r="47" spans="1:15" x14ac:dyDescent="0.3">
      <c r="A47" s="196"/>
      <c r="B47" s="209" t="s">
        <v>61</v>
      </c>
      <c r="C47" s="205" t="s">
        <v>62</v>
      </c>
      <c r="D47" s="205"/>
      <c r="E47" s="205"/>
      <c r="F47" s="205"/>
      <c r="G47" s="203"/>
      <c r="H47" s="203"/>
      <c r="I47" s="203"/>
      <c r="J47" s="210" t="s">
        <v>63</v>
      </c>
      <c r="K47" s="211" t="s">
        <v>61</v>
      </c>
      <c r="L47" s="222">
        <v>1</v>
      </c>
      <c r="M47" s="222"/>
      <c r="N47" s="283"/>
      <c r="O47" s="197"/>
    </row>
    <row r="48" spans="1:15" x14ac:dyDescent="0.3">
      <c r="A48" s="196"/>
      <c r="B48" s="212"/>
      <c r="C48" s="204"/>
      <c r="D48" s="204"/>
      <c r="E48" s="204"/>
      <c r="F48" s="204"/>
      <c r="G48" s="204"/>
      <c r="H48" s="204"/>
      <c r="I48" s="204"/>
      <c r="J48" s="213" t="s">
        <v>64</v>
      </c>
      <c r="K48" s="214" t="s">
        <v>61</v>
      </c>
      <c r="L48" s="221">
        <v>1.3</v>
      </c>
      <c r="M48" s="224" t="s">
        <v>61</v>
      </c>
      <c r="N48" s="198">
        <v>1.3</v>
      </c>
      <c r="O48" s="197"/>
    </row>
    <row r="49" spans="1:15" x14ac:dyDescent="0.3">
      <c r="A49" s="196"/>
      <c r="B49" s="209" t="s">
        <v>65</v>
      </c>
      <c r="C49" s="205" t="s">
        <v>66</v>
      </c>
      <c r="D49" s="205"/>
      <c r="E49" s="205"/>
      <c r="F49" s="205"/>
      <c r="G49" s="203" t="s">
        <v>67</v>
      </c>
      <c r="H49" s="203"/>
      <c r="I49" s="203"/>
      <c r="J49" s="203"/>
      <c r="K49" s="211" t="s">
        <v>65</v>
      </c>
      <c r="L49" s="222">
        <v>1</v>
      </c>
      <c r="M49" s="203"/>
      <c r="N49" s="192"/>
      <c r="O49" s="197"/>
    </row>
    <row r="50" spans="1:15" x14ac:dyDescent="0.3">
      <c r="A50" s="196"/>
      <c r="B50" s="220"/>
      <c r="C50" s="286" t="s">
        <v>68</v>
      </c>
      <c r="D50" s="286"/>
      <c r="E50" s="286"/>
      <c r="F50" s="286"/>
      <c r="G50" s="204" t="s">
        <v>69</v>
      </c>
      <c r="H50" s="204"/>
      <c r="I50" s="204"/>
      <c r="J50" s="204"/>
      <c r="K50" s="214" t="s">
        <v>65</v>
      </c>
      <c r="L50" s="221">
        <v>1.5</v>
      </c>
      <c r="M50" s="214" t="s">
        <v>65</v>
      </c>
      <c r="N50" s="198">
        <v>1</v>
      </c>
      <c r="O50" s="197"/>
    </row>
    <row r="51" spans="1:15" x14ac:dyDescent="0.3">
      <c r="A51" s="196"/>
      <c r="B51" s="209" t="s">
        <v>70</v>
      </c>
      <c r="C51" s="205" t="s">
        <v>71</v>
      </c>
      <c r="D51" s="205"/>
      <c r="E51" s="205"/>
      <c r="F51" s="205"/>
      <c r="G51" s="203"/>
      <c r="H51" s="203"/>
      <c r="I51" s="203"/>
      <c r="J51" s="203"/>
      <c r="K51" s="203"/>
      <c r="L51" s="203"/>
      <c r="M51" s="203"/>
      <c r="N51" s="192"/>
      <c r="O51" s="197"/>
    </row>
    <row r="52" spans="1:15" x14ac:dyDescent="0.3">
      <c r="A52" s="196"/>
      <c r="B52" s="219"/>
      <c r="J52" s="278" t="s">
        <v>72</v>
      </c>
      <c r="K52" s="285" t="s">
        <v>70</v>
      </c>
      <c r="L52" s="277">
        <v>1</v>
      </c>
      <c r="N52" s="284"/>
      <c r="O52" s="197"/>
    </row>
    <row r="53" spans="1:15" x14ac:dyDescent="0.3">
      <c r="A53" s="196"/>
      <c r="B53" s="219"/>
      <c r="J53" s="278" t="s">
        <v>73</v>
      </c>
      <c r="K53" s="285" t="s">
        <v>70</v>
      </c>
      <c r="L53" s="277">
        <v>1.3</v>
      </c>
      <c r="N53" s="284"/>
      <c r="O53" s="197"/>
    </row>
    <row r="54" spans="1:15" x14ac:dyDescent="0.3">
      <c r="A54" s="196"/>
      <c r="B54" s="220"/>
      <c r="C54" s="204"/>
      <c r="D54" s="204"/>
      <c r="E54" s="204"/>
      <c r="F54" s="204"/>
      <c r="G54" s="204"/>
      <c r="H54" s="204"/>
      <c r="I54" s="204"/>
      <c r="J54" s="214" t="s">
        <v>74</v>
      </c>
      <c r="K54" s="213" t="s">
        <v>75</v>
      </c>
      <c r="L54" s="221">
        <v>1.5</v>
      </c>
      <c r="M54" s="214" t="s">
        <v>70</v>
      </c>
      <c r="N54" s="198">
        <v>1.3</v>
      </c>
      <c r="O54" s="197"/>
    </row>
    <row r="55" spans="1:15" x14ac:dyDescent="0.3">
      <c r="A55" s="196"/>
      <c r="B55" s="209" t="s">
        <v>76</v>
      </c>
      <c r="C55" s="205" t="s">
        <v>77</v>
      </c>
      <c r="D55" s="205"/>
      <c r="E55" s="205"/>
      <c r="F55" s="205"/>
      <c r="G55" s="203"/>
      <c r="H55" s="203"/>
      <c r="I55" s="203"/>
      <c r="J55" s="211" t="s">
        <v>106</v>
      </c>
      <c r="K55" s="211" t="s">
        <v>76</v>
      </c>
      <c r="L55" s="265">
        <v>1</v>
      </c>
      <c r="M55" s="222"/>
      <c r="N55" s="283"/>
      <c r="O55" s="197"/>
    </row>
    <row r="56" spans="1:15" x14ac:dyDescent="0.3">
      <c r="A56" s="196"/>
      <c r="B56" s="196"/>
      <c r="J56" s="278" t="s">
        <v>105</v>
      </c>
      <c r="K56" s="278" t="s">
        <v>76</v>
      </c>
      <c r="L56" s="282">
        <v>2</v>
      </c>
      <c r="N56" s="197"/>
      <c r="O56" s="197"/>
    </row>
    <row r="57" spans="1:15" x14ac:dyDescent="0.3">
      <c r="A57" s="196"/>
      <c r="B57" s="220"/>
      <c r="C57" s="204"/>
      <c r="D57" s="204"/>
      <c r="E57" s="204"/>
      <c r="F57" s="204"/>
      <c r="G57" s="204"/>
      <c r="H57" s="204"/>
      <c r="I57" s="204"/>
      <c r="J57" s="214" t="s">
        <v>104</v>
      </c>
      <c r="K57" s="214" t="s">
        <v>76</v>
      </c>
      <c r="L57" s="266">
        <v>4</v>
      </c>
      <c r="M57" s="224" t="s">
        <v>76</v>
      </c>
      <c r="N57" s="267">
        <v>1</v>
      </c>
      <c r="O57" s="197"/>
    </row>
    <row r="58" spans="1:15" x14ac:dyDescent="0.3">
      <c r="A58" s="196"/>
      <c r="B58" s="278"/>
      <c r="O58" s="197"/>
    </row>
    <row r="59" spans="1:15" ht="16.5" x14ac:dyDescent="0.35">
      <c r="A59" s="196"/>
      <c r="B59" s="228"/>
      <c r="C59" s="229"/>
      <c r="D59" s="229"/>
      <c r="E59" s="229"/>
      <c r="F59" s="272"/>
      <c r="G59" s="269"/>
      <c r="H59" s="269"/>
      <c r="I59" s="269"/>
      <c r="J59" s="269"/>
      <c r="K59" s="269"/>
      <c r="L59" s="269"/>
      <c r="M59" s="270" t="s">
        <v>103</v>
      </c>
      <c r="N59" s="274">
        <f>SUM(N32+N39)*N48*N50*N54*N57</f>
        <v>0</v>
      </c>
      <c r="O59" s="197"/>
    </row>
    <row r="60" spans="1:15" x14ac:dyDescent="0.3">
      <c r="A60" s="196"/>
      <c r="O60" s="197"/>
    </row>
    <row r="61" spans="1:15" x14ac:dyDescent="0.3">
      <c r="A61" s="196"/>
      <c r="C61" s="281" t="s">
        <v>78</v>
      </c>
      <c r="D61" s="281"/>
      <c r="E61" s="281"/>
      <c r="F61" s="281"/>
      <c r="O61" s="197"/>
    </row>
    <row r="62" spans="1:15" x14ac:dyDescent="0.3">
      <c r="A62" s="196"/>
      <c r="C62" s="281"/>
      <c r="D62" s="281"/>
      <c r="E62" s="281"/>
      <c r="F62" s="281"/>
      <c r="O62" s="197"/>
    </row>
    <row r="63" spans="1:15" x14ac:dyDescent="0.3">
      <c r="A63" s="196"/>
      <c r="C63" s="189" t="s">
        <v>102</v>
      </c>
      <c r="D63" s="189"/>
      <c r="E63" s="189"/>
      <c r="F63" s="189"/>
      <c r="O63" s="197"/>
    </row>
    <row r="64" spans="1:15" x14ac:dyDescent="0.3">
      <c r="A64" s="196"/>
      <c r="C64" s="189" t="s">
        <v>101</v>
      </c>
      <c r="D64" s="189"/>
      <c r="E64" s="189"/>
      <c r="F64" s="189"/>
      <c r="O64" s="197"/>
    </row>
    <row r="65" spans="1:15" x14ac:dyDescent="0.3">
      <c r="A65" s="196"/>
      <c r="C65" s="189"/>
      <c r="D65" s="189"/>
      <c r="E65" s="189"/>
      <c r="F65" s="189"/>
      <c r="O65" s="197"/>
    </row>
    <row r="66" spans="1:15" x14ac:dyDescent="0.3">
      <c r="A66" s="196"/>
      <c r="C66" s="188" t="s">
        <v>100</v>
      </c>
      <c r="O66" s="197"/>
    </row>
    <row r="67" spans="1:15" x14ac:dyDescent="0.3">
      <c r="A67" s="196"/>
      <c r="C67" s="280" t="s">
        <v>99</v>
      </c>
      <c r="D67" s="280"/>
      <c r="O67" s="197"/>
    </row>
    <row r="68" spans="1:15" x14ac:dyDescent="0.3">
      <c r="A68" s="196"/>
      <c r="C68" s="279" t="s">
        <v>98</v>
      </c>
      <c r="D68" s="279"/>
      <c r="E68" s="278" t="s">
        <v>96</v>
      </c>
      <c r="F68" s="278"/>
      <c r="G68" s="277">
        <f>(N32+N39)*N48*N50*N54*N57</f>
        <v>0</v>
      </c>
      <c r="H68" s="189" t="s">
        <v>97</v>
      </c>
      <c r="M68" s="276">
        <f>+G68*0.1</f>
        <v>0</v>
      </c>
      <c r="N68" s="189" t="s">
        <v>79</v>
      </c>
      <c r="O68" s="197"/>
    </row>
    <row r="69" spans="1:15" x14ac:dyDescent="0.3">
      <c r="A69" s="196"/>
      <c r="E69" s="278" t="s">
        <v>96</v>
      </c>
      <c r="F69" s="278"/>
      <c r="G69" s="277">
        <f>(N32+N39)*N48*N50*N54*N57</f>
        <v>0</v>
      </c>
      <c r="H69" s="189" t="s">
        <v>95</v>
      </c>
      <c r="M69" s="276">
        <f>+G69*0.2</f>
        <v>0</v>
      </c>
      <c r="N69" s="189" t="s">
        <v>79</v>
      </c>
      <c r="O69" s="197"/>
    </row>
    <row r="70" spans="1:15" x14ac:dyDescent="0.3">
      <c r="A70" s="196"/>
      <c r="O70" s="197"/>
    </row>
    <row r="71" spans="1:15" ht="16.5" x14ac:dyDescent="0.35">
      <c r="A71" s="196"/>
      <c r="B71" s="231"/>
      <c r="C71" s="230"/>
      <c r="D71" s="230"/>
      <c r="E71" s="230"/>
      <c r="F71" s="230"/>
      <c r="G71" s="269"/>
      <c r="H71" s="269"/>
      <c r="I71" s="269"/>
      <c r="J71" s="269"/>
      <c r="K71" s="269"/>
      <c r="L71" s="270" t="s">
        <v>94</v>
      </c>
      <c r="M71" s="273">
        <f>IF(C68="ja",M69,IF(C68="nein",M68,0))</f>
        <v>0</v>
      </c>
      <c r="N71" s="271" t="s">
        <v>79</v>
      </c>
      <c r="O71" s="197"/>
    </row>
    <row r="72" spans="1:15" x14ac:dyDescent="0.3">
      <c r="A72" s="212"/>
      <c r="B72" s="204"/>
      <c r="C72" s="204"/>
      <c r="D72" s="204"/>
      <c r="E72" s="204"/>
      <c r="F72" s="204"/>
      <c r="G72" s="204"/>
      <c r="H72" s="204"/>
      <c r="I72" s="204"/>
      <c r="J72" s="204"/>
      <c r="K72" s="204"/>
      <c r="L72" s="204"/>
      <c r="M72" s="204"/>
      <c r="N72" s="204"/>
      <c r="O72" s="268"/>
    </row>
  </sheetData>
  <sheetProtection password="E921" sheet="1"/>
  <protectedRanges>
    <protectedRange sqref="C68 B36:B38 N48 N50 B18:B31 N54" name="Installationen"/>
    <protectedRange sqref="C68 B36:B38 N48:N50 B18:B31 N54" name="Eingabe"/>
    <protectedRange sqref="N57" name="Art des Betriebes"/>
  </protectedRanges>
  <mergeCells count="27">
    <mergeCell ref="I16:M16"/>
    <mergeCell ref="C34:G35"/>
    <mergeCell ref="C67:D67"/>
    <mergeCell ref="I34:M34"/>
    <mergeCell ref="C31:G31"/>
    <mergeCell ref="C36:G36"/>
    <mergeCell ref="C37:G37"/>
    <mergeCell ref="C29:G29"/>
    <mergeCell ref="C30:G30"/>
    <mergeCell ref="C23:G23"/>
    <mergeCell ref="C68:D68"/>
    <mergeCell ref="C38:G38"/>
    <mergeCell ref="C24:G24"/>
    <mergeCell ref="C25:G25"/>
    <mergeCell ref="C26:G26"/>
    <mergeCell ref="C28:G28"/>
    <mergeCell ref="C27:G27"/>
    <mergeCell ref="C21:G21"/>
    <mergeCell ref="C22:G22"/>
    <mergeCell ref="E5:H5"/>
    <mergeCell ref="B2:L4"/>
    <mergeCell ref="C6:D6"/>
    <mergeCell ref="C7:D7"/>
    <mergeCell ref="C16:G17"/>
    <mergeCell ref="C18:G18"/>
    <mergeCell ref="C19:G19"/>
    <mergeCell ref="C20:G20"/>
  </mergeCells>
  <dataValidations disablePrompts="1" count="1">
    <dataValidation type="list" allowBlank="1" showInputMessage="1" showErrorMessage="1" sqref="C68:D68 IY68:IZ68 SU68:SV68 ACQ68:ACR68 AMM68:AMN68 AWI68:AWJ68 BGE68:BGF68 BQA68:BQB68 BZW68:BZX68 CJS68:CJT68 CTO68:CTP68 DDK68:DDL68 DNG68:DNH68 DXC68:DXD68 EGY68:EGZ68 EQU68:EQV68 FAQ68:FAR68 FKM68:FKN68 FUI68:FUJ68 GEE68:GEF68 GOA68:GOB68 GXW68:GXX68 HHS68:HHT68 HRO68:HRP68 IBK68:IBL68 ILG68:ILH68 IVC68:IVD68 JEY68:JEZ68 JOU68:JOV68 JYQ68:JYR68 KIM68:KIN68 KSI68:KSJ68 LCE68:LCF68 LMA68:LMB68 LVW68:LVX68 MFS68:MFT68 MPO68:MPP68 MZK68:MZL68 NJG68:NJH68 NTC68:NTD68 OCY68:OCZ68 OMU68:OMV68 OWQ68:OWR68 PGM68:PGN68 PQI68:PQJ68 QAE68:QAF68 QKA68:QKB68 QTW68:QTX68 RDS68:RDT68 RNO68:RNP68 RXK68:RXL68 SHG68:SHH68 SRC68:SRD68 TAY68:TAZ68 TKU68:TKV68 TUQ68:TUR68 UEM68:UEN68 UOI68:UOJ68 UYE68:UYF68 VIA68:VIB68 VRW68:VRX68 WBS68:WBT68 WLO68:WLP68 WVK68:WVL68 C65604:D65604 IY65604:IZ65604 SU65604:SV65604 ACQ65604:ACR65604 AMM65604:AMN65604 AWI65604:AWJ65604 BGE65604:BGF65604 BQA65604:BQB65604 BZW65604:BZX65604 CJS65604:CJT65604 CTO65604:CTP65604 DDK65604:DDL65604 DNG65604:DNH65604 DXC65604:DXD65604 EGY65604:EGZ65604 EQU65604:EQV65604 FAQ65604:FAR65604 FKM65604:FKN65604 FUI65604:FUJ65604 GEE65604:GEF65604 GOA65604:GOB65604 GXW65604:GXX65604 HHS65604:HHT65604 HRO65604:HRP65604 IBK65604:IBL65604 ILG65604:ILH65604 IVC65604:IVD65604 JEY65604:JEZ65604 JOU65604:JOV65604 JYQ65604:JYR65604 KIM65604:KIN65604 KSI65604:KSJ65604 LCE65604:LCF65604 LMA65604:LMB65604 LVW65604:LVX65604 MFS65604:MFT65604 MPO65604:MPP65604 MZK65604:MZL65604 NJG65604:NJH65604 NTC65604:NTD65604 OCY65604:OCZ65604 OMU65604:OMV65604 OWQ65604:OWR65604 PGM65604:PGN65604 PQI65604:PQJ65604 QAE65604:QAF65604 QKA65604:QKB65604 QTW65604:QTX65604 RDS65604:RDT65604 RNO65604:RNP65604 RXK65604:RXL65604 SHG65604:SHH65604 SRC65604:SRD65604 TAY65604:TAZ65604 TKU65604:TKV65604 TUQ65604:TUR65604 UEM65604:UEN65604 UOI65604:UOJ65604 UYE65604:UYF65604 VIA65604:VIB65604 VRW65604:VRX65604 WBS65604:WBT65604 WLO65604:WLP65604 WVK65604:WVL65604 C131140:D131140 IY131140:IZ131140 SU131140:SV131140 ACQ131140:ACR131140 AMM131140:AMN131140 AWI131140:AWJ131140 BGE131140:BGF131140 BQA131140:BQB131140 BZW131140:BZX131140 CJS131140:CJT131140 CTO131140:CTP131140 DDK131140:DDL131140 DNG131140:DNH131140 DXC131140:DXD131140 EGY131140:EGZ131140 EQU131140:EQV131140 FAQ131140:FAR131140 FKM131140:FKN131140 FUI131140:FUJ131140 GEE131140:GEF131140 GOA131140:GOB131140 GXW131140:GXX131140 HHS131140:HHT131140 HRO131140:HRP131140 IBK131140:IBL131140 ILG131140:ILH131140 IVC131140:IVD131140 JEY131140:JEZ131140 JOU131140:JOV131140 JYQ131140:JYR131140 KIM131140:KIN131140 KSI131140:KSJ131140 LCE131140:LCF131140 LMA131140:LMB131140 LVW131140:LVX131140 MFS131140:MFT131140 MPO131140:MPP131140 MZK131140:MZL131140 NJG131140:NJH131140 NTC131140:NTD131140 OCY131140:OCZ131140 OMU131140:OMV131140 OWQ131140:OWR131140 PGM131140:PGN131140 PQI131140:PQJ131140 QAE131140:QAF131140 QKA131140:QKB131140 QTW131140:QTX131140 RDS131140:RDT131140 RNO131140:RNP131140 RXK131140:RXL131140 SHG131140:SHH131140 SRC131140:SRD131140 TAY131140:TAZ131140 TKU131140:TKV131140 TUQ131140:TUR131140 UEM131140:UEN131140 UOI131140:UOJ131140 UYE131140:UYF131140 VIA131140:VIB131140 VRW131140:VRX131140 WBS131140:WBT131140 WLO131140:WLP131140 WVK131140:WVL131140 C196676:D196676 IY196676:IZ196676 SU196676:SV196676 ACQ196676:ACR196676 AMM196676:AMN196676 AWI196676:AWJ196676 BGE196676:BGF196676 BQA196676:BQB196676 BZW196676:BZX196676 CJS196676:CJT196676 CTO196676:CTP196676 DDK196676:DDL196676 DNG196676:DNH196676 DXC196676:DXD196676 EGY196676:EGZ196676 EQU196676:EQV196676 FAQ196676:FAR196676 FKM196676:FKN196676 FUI196676:FUJ196676 GEE196676:GEF196676 GOA196676:GOB196676 GXW196676:GXX196676 HHS196676:HHT196676 HRO196676:HRP196676 IBK196676:IBL196676 ILG196676:ILH196676 IVC196676:IVD196676 JEY196676:JEZ196676 JOU196676:JOV196676 JYQ196676:JYR196676 KIM196676:KIN196676 KSI196676:KSJ196676 LCE196676:LCF196676 LMA196676:LMB196676 LVW196676:LVX196676 MFS196676:MFT196676 MPO196676:MPP196676 MZK196676:MZL196676 NJG196676:NJH196676 NTC196676:NTD196676 OCY196676:OCZ196676 OMU196676:OMV196676 OWQ196676:OWR196676 PGM196676:PGN196676 PQI196676:PQJ196676 QAE196676:QAF196676 QKA196676:QKB196676 QTW196676:QTX196676 RDS196676:RDT196676 RNO196676:RNP196676 RXK196676:RXL196676 SHG196676:SHH196676 SRC196676:SRD196676 TAY196676:TAZ196676 TKU196676:TKV196676 TUQ196676:TUR196676 UEM196676:UEN196676 UOI196676:UOJ196676 UYE196676:UYF196676 VIA196676:VIB196676 VRW196676:VRX196676 WBS196676:WBT196676 WLO196676:WLP196676 WVK196676:WVL196676 C262212:D262212 IY262212:IZ262212 SU262212:SV262212 ACQ262212:ACR262212 AMM262212:AMN262212 AWI262212:AWJ262212 BGE262212:BGF262212 BQA262212:BQB262212 BZW262212:BZX262212 CJS262212:CJT262212 CTO262212:CTP262212 DDK262212:DDL262212 DNG262212:DNH262212 DXC262212:DXD262212 EGY262212:EGZ262212 EQU262212:EQV262212 FAQ262212:FAR262212 FKM262212:FKN262212 FUI262212:FUJ262212 GEE262212:GEF262212 GOA262212:GOB262212 GXW262212:GXX262212 HHS262212:HHT262212 HRO262212:HRP262212 IBK262212:IBL262212 ILG262212:ILH262212 IVC262212:IVD262212 JEY262212:JEZ262212 JOU262212:JOV262212 JYQ262212:JYR262212 KIM262212:KIN262212 KSI262212:KSJ262212 LCE262212:LCF262212 LMA262212:LMB262212 LVW262212:LVX262212 MFS262212:MFT262212 MPO262212:MPP262212 MZK262212:MZL262212 NJG262212:NJH262212 NTC262212:NTD262212 OCY262212:OCZ262212 OMU262212:OMV262212 OWQ262212:OWR262212 PGM262212:PGN262212 PQI262212:PQJ262212 QAE262212:QAF262212 QKA262212:QKB262212 QTW262212:QTX262212 RDS262212:RDT262212 RNO262212:RNP262212 RXK262212:RXL262212 SHG262212:SHH262212 SRC262212:SRD262212 TAY262212:TAZ262212 TKU262212:TKV262212 TUQ262212:TUR262212 UEM262212:UEN262212 UOI262212:UOJ262212 UYE262212:UYF262212 VIA262212:VIB262212 VRW262212:VRX262212 WBS262212:WBT262212 WLO262212:WLP262212 WVK262212:WVL262212 C327748:D327748 IY327748:IZ327748 SU327748:SV327748 ACQ327748:ACR327748 AMM327748:AMN327748 AWI327748:AWJ327748 BGE327748:BGF327748 BQA327748:BQB327748 BZW327748:BZX327748 CJS327748:CJT327748 CTO327748:CTP327748 DDK327748:DDL327748 DNG327748:DNH327748 DXC327748:DXD327748 EGY327748:EGZ327748 EQU327748:EQV327748 FAQ327748:FAR327748 FKM327748:FKN327748 FUI327748:FUJ327748 GEE327748:GEF327748 GOA327748:GOB327748 GXW327748:GXX327748 HHS327748:HHT327748 HRO327748:HRP327748 IBK327748:IBL327748 ILG327748:ILH327748 IVC327748:IVD327748 JEY327748:JEZ327748 JOU327748:JOV327748 JYQ327748:JYR327748 KIM327748:KIN327748 KSI327748:KSJ327748 LCE327748:LCF327748 LMA327748:LMB327748 LVW327748:LVX327748 MFS327748:MFT327748 MPO327748:MPP327748 MZK327748:MZL327748 NJG327748:NJH327748 NTC327748:NTD327748 OCY327748:OCZ327748 OMU327748:OMV327748 OWQ327748:OWR327748 PGM327748:PGN327748 PQI327748:PQJ327748 QAE327748:QAF327748 QKA327748:QKB327748 QTW327748:QTX327748 RDS327748:RDT327748 RNO327748:RNP327748 RXK327748:RXL327748 SHG327748:SHH327748 SRC327748:SRD327748 TAY327748:TAZ327748 TKU327748:TKV327748 TUQ327748:TUR327748 UEM327748:UEN327748 UOI327748:UOJ327748 UYE327748:UYF327748 VIA327748:VIB327748 VRW327748:VRX327748 WBS327748:WBT327748 WLO327748:WLP327748 WVK327748:WVL327748 C393284:D393284 IY393284:IZ393284 SU393284:SV393284 ACQ393284:ACR393284 AMM393284:AMN393284 AWI393284:AWJ393284 BGE393284:BGF393284 BQA393284:BQB393284 BZW393284:BZX393284 CJS393284:CJT393284 CTO393284:CTP393284 DDK393284:DDL393284 DNG393284:DNH393284 DXC393284:DXD393284 EGY393284:EGZ393284 EQU393284:EQV393284 FAQ393284:FAR393284 FKM393284:FKN393284 FUI393284:FUJ393284 GEE393284:GEF393284 GOA393284:GOB393284 GXW393284:GXX393284 HHS393284:HHT393284 HRO393284:HRP393284 IBK393284:IBL393284 ILG393284:ILH393284 IVC393284:IVD393284 JEY393284:JEZ393284 JOU393284:JOV393284 JYQ393284:JYR393284 KIM393284:KIN393284 KSI393284:KSJ393284 LCE393284:LCF393284 LMA393284:LMB393284 LVW393284:LVX393284 MFS393284:MFT393284 MPO393284:MPP393284 MZK393284:MZL393284 NJG393284:NJH393284 NTC393284:NTD393284 OCY393284:OCZ393284 OMU393284:OMV393284 OWQ393284:OWR393284 PGM393284:PGN393284 PQI393284:PQJ393284 QAE393284:QAF393284 QKA393284:QKB393284 QTW393284:QTX393284 RDS393284:RDT393284 RNO393284:RNP393284 RXK393284:RXL393284 SHG393284:SHH393284 SRC393284:SRD393284 TAY393284:TAZ393284 TKU393284:TKV393284 TUQ393284:TUR393284 UEM393284:UEN393284 UOI393284:UOJ393284 UYE393284:UYF393284 VIA393284:VIB393284 VRW393284:VRX393284 WBS393284:WBT393284 WLO393284:WLP393284 WVK393284:WVL393284 C458820:D458820 IY458820:IZ458820 SU458820:SV458820 ACQ458820:ACR458820 AMM458820:AMN458820 AWI458820:AWJ458820 BGE458820:BGF458820 BQA458820:BQB458820 BZW458820:BZX458820 CJS458820:CJT458820 CTO458820:CTP458820 DDK458820:DDL458820 DNG458820:DNH458820 DXC458820:DXD458820 EGY458820:EGZ458820 EQU458820:EQV458820 FAQ458820:FAR458820 FKM458820:FKN458820 FUI458820:FUJ458820 GEE458820:GEF458820 GOA458820:GOB458820 GXW458820:GXX458820 HHS458820:HHT458820 HRO458820:HRP458820 IBK458820:IBL458820 ILG458820:ILH458820 IVC458820:IVD458820 JEY458820:JEZ458820 JOU458820:JOV458820 JYQ458820:JYR458820 KIM458820:KIN458820 KSI458820:KSJ458820 LCE458820:LCF458820 LMA458820:LMB458820 LVW458820:LVX458820 MFS458820:MFT458820 MPO458820:MPP458820 MZK458820:MZL458820 NJG458820:NJH458820 NTC458820:NTD458820 OCY458820:OCZ458820 OMU458820:OMV458820 OWQ458820:OWR458820 PGM458820:PGN458820 PQI458820:PQJ458820 QAE458820:QAF458820 QKA458820:QKB458820 QTW458820:QTX458820 RDS458820:RDT458820 RNO458820:RNP458820 RXK458820:RXL458820 SHG458820:SHH458820 SRC458820:SRD458820 TAY458820:TAZ458820 TKU458820:TKV458820 TUQ458820:TUR458820 UEM458820:UEN458820 UOI458820:UOJ458820 UYE458820:UYF458820 VIA458820:VIB458820 VRW458820:VRX458820 WBS458820:WBT458820 WLO458820:WLP458820 WVK458820:WVL458820 C524356:D524356 IY524356:IZ524356 SU524356:SV524356 ACQ524356:ACR524356 AMM524356:AMN524356 AWI524356:AWJ524356 BGE524356:BGF524356 BQA524356:BQB524356 BZW524356:BZX524356 CJS524356:CJT524356 CTO524356:CTP524356 DDK524356:DDL524356 DNG524356:DNH524356 DXC524356:DXD524356 EGY524356:EGZ524356 EQU524356:EQV524356 FAQ524356:FAR524356 FKM524356:FKN524356 FUI524356:FUJ524356 GEE524356:GEF524356 GOA524356:GOB524356 GXW524356:GXX524356 HHS524356:HHT524356 HRO524356:HRP524356 IBK524356:IBL524356 ILG524356:ILH524356 IVC524356:IVD524356 JEY524356:JEZ524356 JOU524356:JOV524356 JYQ524356:JYR524356 KIM524356:KIN524356 KSI524356:KSJ524356 LCE524356:LCF524356 LMA524356:LMB524356 LVW524356:LVX524356 MFS524356:MFT524356 MPO524356:MPP524356 MZK524356:MZL524356 NJG524356:NJH524356 NTC524356:NTD524356 OCY524356:OCZ524356 OMU524356:OMV524356 OWQ524356:OWR524356 PGM524356:PGN524356 PQI524356:PQJ524356 QAE524356:QAF524356 QKA524356:QKB524356 QTW524356:QTX524356 RDS524356:RDT524356 RNO524356:RNP524356 RXK524356:RXL524356 SHG524356:SHH524356 SRC524356:SRD524356 TAY524356:TAZ524356 TKU524356:TKV524356 TUQ524356:TUR524356 UEM524356:UEN524356 UOI524356:UOJ524356 UYE524356:UYF524356 VIA524356:VIB524356 VRW524356:VRX524356 WBS524356:WBT524356 WLO524356:WLP524356 WVK524356:WVL524356 C589892:D589892 IY589892:IZ589892 SU589892:SV589892 ACQ589892:ACR589892 AMM589892:AMN589892 AWI589892:AWJ589892 BGE589892:BGF589892 BQA589892:BQB589892 BZW589892:BZX589892 CJS589892:CJT589892 CTO589892:CTP589892 DDK589892:DDL589892 DNG589892:DNH589892 DXC589892:DXD589892 EGY589892:EGZ589892 EQU589892:EQV589892 FAQ589892:FAR589892 FKM589892:FKN589892 FUI589892:FUJ589892 GEE589892:GEF589892 GOA589892:GOB589892 GXW589892:GXX589892 HHS589892:HHT589892 HRO589892:HRP589892 IBK589892:IBL589892 ILG589892:ILH589892 IVC589892:IVD589892 JEY589892:JEZ589892 JOU589892:JOV589892 JYQ589892:JYR589892 KIM589892:KIN589892 KSI589892:KSJ589892 LCE589892:LCF589892 LMA589892:LMB589892 LVW589892:LVX589892 MFS589892:MFT589892 MPO589892:MPP589892 MZK589892:MZL589892 NJG589892:NJH589892 NTC589892:NTD589892 OCY589892:OCZ589892 OMU589892:OMV589892 OWQ589892:OWR589892 PGM589892:PGN589892 PQI589892:PQJ589892 QAE589892:QAF589892 QKA589892:QKB589892 QTW589892:QTX589892 RDS589892:RDT589892 RNO589892:RNP589892 RXK589892:RXL589892 SHG589892:SHH589892 SRC589892:SRD589892 TAY589892:TAZ589892 TKU589892:TKV589892 TUQ589892:TUR589892 UEM589892:UEN589892 UOI589892:UOJ589892 UYE589892:UYF589892 VIA589892:VIB589892 VRW589892:VRX589892 WBS589892:WBT589892 WLO589892:WLP589892 WVK589892:WVL589892 C655428:D655428 IY655428:IZ655428 SU655428:SV655428 ACQ655428:ACR655428 AMM655428:AMN655428 AWI655428:AWJ655428 BGE655428:BGF655428 BQA655428:BQB655428 BZW655428:BZX655428 CJS655428:CJT655428 CTO655428:CTP655428 DDK655428:DDL655428 DNG655428:DNH655428 DXC655428:DXD655428 EGY655428:EGZ655428 EQU655428:EQV655428 FAQ655428:FAR655428 FKM655428:FKN655428 FUI655428:FUJ655428 GEE655428:GEF655428 GOA655428:GOB655428 GXW655428:GXX655428 HHS655428:HHT655428 HRO655428:HRP655428 IBK655428:IBL655428 ILG655428:ILH655428 IVC655428:IVD655428 JEY655428:JEZ655428 JOU655428:JOV655428 JYQ655428:JYR655428 KIM655428:KIN655428 KSI655428:KSJ655428 LCE655428:LCF655428 LMA655428:LMB655428 LVW655428:LVX655428 MFS655428:MFT655428 MPO655428:MPP655428 MZK655428:MZL655428 NJG655428:NJH655428 NTC655428:NTD655428 OCY655428:OCZ655428 OMU655428:OMV655428 OWQ655428:OWR655428 PGM655428:PGN655428 PQI655428:PQJ655428 QAE655428:QAF655428 QKA655428:QKB655428 QTW655428:QTX655428 RDS655428:RDT655428 RNO655428:RNP655428 RXK655428:RXL655428 SHG655428:SHH655428 SRC655428:SRD655428 TAY655428:TAZ655428 TKU655428:TKV655428 TUQ655428:TUR655428 UEM655428:UEN655428 UOI655428:UOJ655428 UYE655428:UYF655428 VIA655428:VIB655428 VRW655428:VRX655428 WBS655428:WBT655428 WLO655428:WLP655428 WVK655428:WVL655428 C720964:D720964 IY720964:IZ720964 SU720964:SV720964 ACQ720964:ACR720964 AMM720964:AMN720964 AWI720964:AWJ720964 BGE720964:BGF720964 BQA720964:BQB720964 BZW720964:BZX720964 CJS720964:CJT720964 CTO720964:CTP720964 DDK720964:DDL720964 DNG720964:DNH720964 DXC720964:DXD720964 EGY720964:EGZ720964 EQU720964:EQV720964 FAQ720964:FAR720964 FKM720964:FKN720964 FUI720964:FUJ720964 GEE720964:GEF720964 GOA720964:GOB720964 GXW720964:GXX720964 HHS720964:HHT720964 HRO720964:HRP720964 IBK720964:IBL720964 ILG720964:ILH720964 IVC720964:IVD720964 JEY720964:JEZ720964 JOU720964:JOV720964 JYQ720964:JYR720964 KIM720964:KIN720964 KSI720964:KSJ720964 LCE720964:LCF720964 LMA720964:LMB720964 LVW720964:LVX720964 MFS720964:MFT720964 MPO720964:MPP720964 MZK720964:MZL720964 NJG720964:NJH720964 NTC720964:NTD720964 OCY720964:OCZ720964 OMU720964:OMV720964 OWQ720964:OWR720964 PGM720964:PGN720964 PQI720964:PQJ720964 QAE720964:QAF720964 QKA720964:QKB720964 QTW720964:QTX720964 RDS720964:RDT720964 RNO720964:RNP720964 RXK720964:RXL720964 SHG720964:SHH720964 SRC720964:SRD720964 TAY720964:TAZ720964 TKU720964:TKV720964 TUQ720964:TUR720964 UEM720964:UEN720964 UOI720964:UOJ720964 UYE720964:UYF720964 VIA720964:VIB720964 VRW720964:VRX720964 WBS720964:WBT720964 WLO720964:WLP720964 WVK720964:WVL720964 C786500:D786500 IY786500:IZ786500 SU786500:SV786500 ACQ786500:ACR786500 AMM786500:AMN786500 AWI786500:AWJ786500 BGE786500:BGF786500 BQA786500:BQB786500 BZW786500:BZX786500 CJS786500:CJT786500 CTO786500:CTP786500 DDK786500:DDL786500 DNG786500:DNH786500 DXC786500:DXD786500 EGY786500:EGZ786500 EQU786500:EQV786500 FAQ786500:FAR786500 FKM786500:FKN786500 FUI786500:FUJ786500 GEE786500:GEF786500 GOA786500:GOB786500 GXW786500:GXX786500 HHS786500:HHT786500 HRO786500:HRP786500 IBK786500:IBL786500 ILG786500:ILH786500 IVC786500:IVD786500 JEY786500:JEZ786500 JOU786500:JOV786500 JYQ786500:JYR786500 KIM786500:KIN786500 KSI786500:KSJ786500 LCE786500:LCF786500 LMA786500:LMB786500 LVW786500:LVX786500 MFS786500:MFT786500 MPO786500:MPP786500 MZK786500:MZL786500 NJG786500:NJH786500 NTC786500:NTD786500 OCY786500:OCZ786500 OMU786500:OMV786500 OWQ786500:OWR786500 PGM786500:PGN786500 PQI786500:PQJ786500 QAE786500:QAF786500 QKA786500:QKB786500 QTW786500:QTX786500 RDS786500:RDT786500 RNO786500:RNP786500 RXK786500:RXL786500 SHG786500:SHH786500 SRC786500:SRD786500 TAY786500:TAZ786500 TKU786500:TKV786500 TUQ786500:TUR786500 UEM786500:UEN786500 UOI786500:UOJ786500 UYE786500:UYF786500 VIA786500:VIB786500 VRW786500:VRX786500 WBS786500:WBT786500 WLO786500:WLP786500 WVK786500:WVL786500 C852036:D852036 IY852036:IZ852036 SU852036:SV852036 ACQ852036:ACR852036 AMM852036:AMN852036 AWI852036:AWJ852036 BGE852036:BGF852036 BQA852036:BQB852036 BZW852036:BZX852036 CJS852036:CJT852036 CTO852036:CTP852036 DDK852036:DDL852036 DNG852036:DNH852036 DXC852036:DXD852036 EGY852036:EGZ852036 EQU852036:EQV852036 FAQ852036:FAR852036 FKM852036:FKN852036 FUI852036:FUJ852036 GEE852036:GEF852036 GOA852036:GOB852036 GXW852036:GXX852036 HHS852036:HHT852036 HRO852036:HRP852036 IBK852036:IBL852036 ILG852036:ILH852036 IVC852036:IVD852036 JEY852036:JEZ852036 JOU852036:JOV852036 JYQ852036:JYR852036 KIM852036:KIN852036 KSI852036:KSJ852036 LCE852036:LCF852036 LMA852036:LMB852036 LVW852036:LVX852036 MFS852036:MFT852036 MPO852036:MPP852036 MZK852036:MZL852036 NJG852036:NJH852036 NTC852036:NTD852036 OCY852036:OCZ852036 OMU852036:OMV852036 OWQ852036:OWR852036 PGM852036:PGN852036 PQI852036:PQJ852036 QAE852036:QAF852036 QKA852036:QKB852036 QTW852036:QTX852036 RDS852036:RDT852036 RNO852036:RNP852036 RXK852036:RXL852036 SHG852036:SHH852036 SRC852036:SRD852036 TAY852036:TAZ852036 TKU852036:TKV852036 TUQ852036:TUR852036 UEM852036:UEN852036 UOI852036:UOJ852036 UYE852036:UYF852036 VIA852036:VIB852036 VRW852036:VRX852036 WBS852036:WBT852036 WLO852036:WLP852036 WVK852036:WVL852036 C917572:D917572 IY917572:IZ917572 SU917572:SV917572 ACQ917572:ACR917572 AMM917572:AMN917572 AWI917572:AWJ917572 BGE917572:BGF917572 BQA917572:BQB917572 BZW917572:BZX917572 CJS917572:CJT917572 CTO917572:CTP917572 DDK917572:DDL917572 DNG917572:DNH917572 DXC917572:DXD917572 EGY917572:EGZ917572 EQU917572:EQV917572 FAQ917572:FAR917572 FKM917572:FKN917572 FUI917572:FUJ917572 GEE917572:GEF917572 GOA917572:GOB917572 GXW917572:GXX917572 HHS917572:HHT917572 HRO917572:HRP917572 IBK917572:IBL917572 ILG917572:ILH917572 IVC917572:IVD917572 JEY917572:JEZ917572 JOU917572:JOV917572 JYQ917572:JYR917572 KIM917572:KIN917572 KSI917572:KSJ917572 LCE917572:LCF917572 LMA917572:LMB917572 LVW917572:LVX917572 MFS917572:MFT917572 MPO917572:MPP917572 MZK917572:MZL917572 NJG917572:NJH917572 NTC917572:NTD917572 OCY917572:OCZ917572 OMU917572:OMV917572 OWQ917572:OWR917572 PGM917572:PGN917572 PQI917572:PQJ917572 QAE917572:QAF917572 QKA917572:QKB917572 QTW917572:QTX917572 RDS917572:RDT917572 RNO917572:RNP917572 RXK917572:RXL917572 SHG917572:SHH917572 SRC917572:SRD917572 TAY917572:TAZ917572 TKU917572:TKV917572 TUQ917572:TUR917572 UEM917572:UEN917572 UOI917572:UOJ917572 UYE917572:UYF917572 VIA917572:VIB917572 VRW917572:VRX917572 WBS917572:WBT917572 WLO917572:WLP917572 WVK917572:WVL917572 C983108:D983108 IY983108:IZ983108 SU983108:SV983108 ACQ983108:ACR983108 AMM983108:AMN983108 AWI983108:AWJ983108 BGE983108:BGF983108 BQA983108:BQB983108 BZW983108:BZX983108 CJS983108:CJT983108 CTO983108:CTP983108 DDK983108:DDL983108 DNG983108:DNH983108 DXC983108:DXD983108 EGY983108:EGZ983108 EQU983108:EQV983108 FAQ983108:FAR983108 FKM983108:FKN983108 FUI983108:FUJ983108 GEE983108:GEF983108 GOA983108:GOB983108 GXW983108:GXX983108 HHS983108:HHT983108 HRO983108:HRP983108 IBK983108:IBL983108 ILG983108:ILH983108 IVC983108:IVD983108 JEY983108:JEZ983108 JOU983108:JOV983108 JYQ983108:JYR983108 KIM983108:KIN983108 KSI983108:KSJ983108 LCE983108:LCF983108 LMA983108:LMB983108 LVW983108:LVX983108 MFS983108:MFT983108 MPO983108:MPP983108 MZK983108:MZL983108 NJG983108:NJH983108 NTC983108:NTD983108 OCY983108:OCZ983108 OMU983108:OMV983108 OWQ983108:OWR983108 PGM983108:PGN983108 PQI983108:PQJ983108 QAE983108:QAF983108 QKA983108:QKB983108 QTW983108:QTX983108 RDS983108:RDT983108 RNO983108:RNP983108 RXK983108:RXL983108 SHG983108:SHH983108 SRC983108:SRD983108 TAY983108:TAZ983108 TKU983108:TKV983108 TUQ983108:TUR983108 UEM983108:UEN983108 UOI983108:UOJ983108 UYE983108:UYF983108 VIA983108:VIB983108 VRW983108:VRX983108 WBS983108:WBT983108 WLO983108:WLP983108 WVK983108:WVL983108" xr:uid="{3FFF2B99-A817-4A9D-880F-8D222D2D3AAC}">
      <formula1>$Q$30:$Q$31</formula1>
    </dataValidation>
  </dataValidations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7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E00B1-49C9-4DE3-93C1-DC33DB5D2E73}">
  <dimension ref="A1:B37"/>
  <sheetViews>
    <sheetView workbookViewId="0">
      <selection activeCell="D12" sqref="D12"/>
    </sheetView>
  </sheetViews>
  <sheetFormatPr baseColWidth="10" defaultColWidth="12" defaultRowHeight="14" x14ac:dyDescent="0.3"/>
  <cols>
    <col min="1" max="1" width="36.36328125" style="251" customWidth="1"/>
    <col min="2" max="2" width="45.36328125" style="251" bestFit="1" customWidth="1"/>
    <col min="3" max="16384" width="12" style="251"/>
  </cols>
  <sheetData>
    <row r="1" spans="1:2" s="252" customFormat="1" x14ac:dyDescent="0.3">
      <c r="A1" s="253" t="s">
        <v>191</v>
      </c>
      <c r="B1" s="254" t="s">
        <v>190</v>
      </c>
    </row>
    <row r="2" spans="1:2" s="252" customFormat="1" ht="14.5" thickBot="1" x14ac:dyDescent="0.35">
      <c r="A2" s="324" t="s">
        <v>189</v>
      </c>
      <c r="B2" s="323"/>
    </row>
    <row r="3" spans="1:2" x14ac:dyDescent="0.3">
      <c r="A3" s="262" t="s">
        <v>188</v>
      </c>
      <c r="B3" s="263">
        <v>1</v>
      </c>
    </row>
    <row r="4" spans="1:2" x14ac:dyDescent="0.3">
      <c r="A4" s="257" t="s">
        <v>187</v>
      </c>
      <c r="B4" s="258">
        <v>0.92</v>
      </c>
    </row>
    <row r="5" spans="1:2" x14ac:dyDescent="0.3">
      <c r="A5" s="257" t="s">
        <v>186</v>
      </c>
      <c r="B5" s="258">
        <v>0.91</v>
      </c>
    </row>
    <row r="6" spans="1:2" x14ac:dyDescent="0.3">
      <c r="A6" s="257" t="s">
        <v>185</v>
      </c>
      <c r="B6" s="258" t="s">
        <v>154</v>
      </c>
    </row>
    <row r="7" spans="1:2" x14ac:dyDescent="0.3">
      <c r="A7" s="257" t="s">
        <v>184</v>
      </c>
      <c r="B7" s="258" t="s">
        <v>182</v>
      </c>
    </row>
    <row r="8" spans="1:2" x14ac:dyDescent="0.3">
      <c r="A8" s="257" t="s">
        <v>183</v>
      </c>
      <c r="B8" s="258" t="s">
        <v>182</v>
      </c>
    </row>
    <row r="9" spans="1:2" x14ac:dyDescent="0.3">
      <c r="A9" s="255" t="s">
        <v>181</v>
      </c>
      <c r="B9" s="256" t="s">
        <v>160</v>
      </c>
    </row>
    <row r="10" spans="1:2" x14ac:dyDescent="0.3">
      <c r="A10" s="257" t="s">
        <v>180</v>
      </c>
      <c r="B10" s="258" t="s">
        <v>179</v>
      </c>
    </row>
    <row r="11" spans="1:2" x14ac:dyDescent="0.3">
      <c r="A11" s="257" t="s">
        <v>178</v>
      </c>
      <c r="B11" s="258" t="s">
        <v>148</v>
      </c>
    </row>
    <row r="12" spans="1:2" x14ac:dyDescent="0.3">
      <c r="A12" s="257" t="s">
        <v>177</v>
      </c>
      <c r="B12" s="258" t="s">
        <v>174</v>
      </c>
    </row>
    <row r="13" spans="1:2" x14ac:dyDescent="0.3">
      <c r="A13" s="257" t="s">
        <v>176</v>
      </c>
      <c r="B13" s="258" t="s">
        <v>156</v>
      </c>
    </row>
    <row r="14" spans="1:2" x14ac:dyDescent="0.3">
      <c r="A14" s="257" t="s">
        <v>175</v>
      </c>
      <c r="B14" s="258" t="s">
        <v>174</v>
      </c>
    </row>
    <row r="15" spans="1:2" x14ac:dyDescent="0.3">
      <c r="A15" s="257" t="s">
        <v>173</v>
      </c>
      <c r="B15" s="258">
        <v>0.92</v>
      </c>
    </row>
    <row r="16" spans="1:2" x14ac:dyDescent="0.3">
      <c r="A16" s="257" t="s">
        <v>172</v>
      </c>
      <c r="B16" s="258" t="s">
        <v>171</v>
      </c>
    </row>
    <row r="17" spans="1:2" x14ac:dyDescent="0.3">
      <c r="A17" s="257" t="s">
        <v>170</v>
      </c>
      <c r="B17" s="258">
        <v>0.92</v>
      </c>
    </row>
    <row r="18" spans="1:2" x14ac:dyDescent="0.3">
      <c r="A18" s="257" t="s">
        <v>169</v>
      </c>
      <c r="B18" s="258" t="s">
        <v>168</v>
      </c>
    </row>
    <row r="19" spans="1:2" x14ac:dyDescent="0.3">
      <c r="A19" s="257" t="s">
        <v>167</v>
      </c>
      <c r="B19" s="258">
        <v>0.91</v>
      </c>
    </row>
    <row r="20" spans="1:2" x14ac:dyDescent="0.3">
      <c r="A20" s="257" t="s">
        <v>166</v>
      </c>
      <c r="B20" s="258">
        <v>0.84</v>
      </c>
    </row>
    <row r="21" spans="1:2" x14ac:dyDescent="0.3">
      <c r="A21" s="255" t="s">
        <v>165</v>
      </c>
      <c r="B21" s="256" t="s">
        <v>164</v>
      </c>
    </row>
    <row r="22" spans="1:2" x14ac:dyDescent="0.3">
      <c r="A22" s="257" t="s">
        <v>163</v>
      </c>
      <c r="B22" s="258" t="s">
        <v>154</v>
      </c>
    </row>
    <row r="23" spans="1:2" x14ac:dyDescent="0.3">
      <c r="A23" s="257" t="s">
        <v>162</v>
      </c>
      <c r="B23" s="258" t="s">
        <v>154</v>
      </c>
    </row>
    <row r="24" spans="1:2" x14ac:dyDescent="0.3">
      <c r="A24" s="255" t="s">
        <v>161</v>
      </c>
      <c r="B24" s="256" t="s">
        <v>160</v>
      </c>
    </row>
    <row r="25" spans="1:2" x14ac:dyDescent="0.3">
      <c r="A25" s="257" t="s">
        <v>159</v>
      </c>
      <c r="B25" s="258">
        <v>0.92</v>
      </c>
    </row>
    <row r="26" spans="1:2" x14ac:dyDescent="0.3">
      <c r="A26" s="257" t="s">
        <v>158</v>
      </c>
      <c r="B26" s="258" t="s">
        <v>156</v>
      </c>
    </row>
    <row r="27" spans="1:2" x14ac:dyDescent="0.3">
      <c r="A27" s="257" t="s">
        <v>157</v>
      </c>
      <c r="B27" s="258" t="s">
        <v>156</v>
      </c>
    </row>
    <row r="28" spans="1:2" x14ac:dyDescent="0.3">
      <c r="A28" s="257" t="s">
        <v>155</v>
      </c>
      <c r="B28" s="258" t="s">
        <v>154</v>
      </c>
    </row>
    <row r="29" spans="1:2" x14ac:dyDescent="0.3">
      <c r="A29" s="257" t="s">
        <v>153</v>
      </c>
      <c r="B29" s="258">
        <v>0.84</v>
      </c>
    </row>
    <row r="30" spans="1:2" x14ac:dyDescent="0.3">
      <c r="A30" s="257" t="s">
        <v>152</v>
      </c>
      <c r="B30" s="259">
        <v>0.92</v>
      </c>
    </row>
    <row r="31" spans="1:2" x14ac:dyDescent="0.3">
      <c r="A31" s="257" t="s">
        <v>151</v>
      </c>
      <c r="B31" s="259" t="s">
        <v>150</v>
      </c>
    </row>
    <row r="32" spans="1:2" x14ac:dyDescent="0.3">
      <c r="A32" s="257" t="s">
        <v>149</v>
      </c>
      <c r="B32" s="259" t="s">
        <v>148</v>
      </c>
    </row>
    <row r="33" spans="1:2" x14ac:dyDescent="0.3">
      <c r="A33" s="260"/>
      <c r="B33" s="261"/>
    </row>
    <row r="34" spans="1:2" x14ac:dyDescent="0.3">
      <c r="A34" s="260"/>
      <c r="B34" s="261"/>
    </row>
    <row r="35" spans="1:2" x14ac:dyDescent="0.3">
      <c r="A35" s="322" t="s">
        <v>147</v>
      </c>
      <c r="B35" s="321"/>
    </row>
    <row r="36" spans="1:2" x14ac:dyDescent="0.3">
      <c r="A36" s="322"/>
      <c r="B36" s="321"/>
    </row>
    <row r="37" spans="1:2" ht="14.5" thickBot="1" x14ac:dyDescent="0.35">
      <c r="A37" s="320"/>
      <c r="B37" s="319"/>
    </row>
  </sheetData>
  <sheetProtection password="E921" sheet="1"/>
  <mergeCells count="2">
    <mergeCell ref="A35:B37"/>
    <mergeCell ref="A2:B2"/>
  </mergeCells>
  <pageMargins left="0.78740157499999996" right="0.78740157499999996" top="0.984251969" bottom="0.984251969" header="0.4921259845" footer="0.4921259845"/>
  <pageSetup paperSize="9" orientation="portrait" horizontalDpi="4294967293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Deckblatt</vt:lpstr>
      <vt:lpstr>Var. 1 Bemessung nach Art</vt:lpstr>
      <vt:lpstr>Var. 2 Bemessung nach Armaturen</vt:lpstr>
      <vt:lpstr>Dichtetabelle</vt:lpstr>
      <vt:lpstr>'Var. 1 Bemessung nach Art'!Druckbereich</vt:lpstr>
      <vt:lpstr>'Var. 2 Bemessung nach Armaturen'!Druckbereich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Fimml</dc:creator>
  <cp:lastModifiedBy>Kanalwartung</cp:lastModifiedBy>
  <cp:lastPrinted>2021-12-29T06:54:18Z</cp:lastPrinted>
  <dcterms:created xsi:type="dcterms:W3CDTF">2021-05-10T13:30:18Z</dcterms:created>
  <dcterms:modified xsi:type="dcterms:W3CDTF">2025-01-30T06:24:02Z</dcterms:modified>
</cp:coreProperties>
</file>