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FSV\Marketing Kooperationen\"/>
    </mc:Choice>
  </mc:AlternateContent>
  <xr:revisionPtr revIDLastSave="0" documentId="13_ncr:1_{3B60AF6D-7BFB-4CBB-AF27-FABEB45E8A68}" xr6:coauthVersionLast="47" xr6:coauthVersionMax="47" xr10:uidLastSave="{00000000-0000-0000-0000-000000000000}"/>
  <bookViews>
    <workbookView xWindow="28680" yWindow="-120" windowWidth="29040" windowHeight="15720" xr2:uid="{6D962C7B-4543-7347-B6D4-AF46AC19CE45}"/>
  </bookViews>
  <sheets>
    <sheet name="FINANZPLANER" sheetId="1" r:id="rId1"/>
    <sheet name="Renteninfo" sheetId="3" r:id="rId2"/>
    <sheet name="Notizen" sheetId="2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" i="1" l="1"/>
  <c r="H12" i="1"/>
  <c r="O41" i="1" s="1"/>
  <c r="E46" i="1"/>
  <c r="C6" i="3"/>
  <c r="B6" i="3"/>
  <c r="B14" i="3"/>
  <c r="B9" i="3" l="1"/>
  <c r="B12" i="3"/>
  <c r="C9" i="3"/>
  <c r="B10" i="3"/>
  <c r="C14" i="3"/>
  <c r="M5" i="1"/>
  <c r="M6" i="1"/>
  <c r="M7" i="1"/>
  <c r="E8" i="1"/>
  <c r="E9" i="1" s="1"/>
  <c r="O39" i="1" s="1"/>
  <c r="M8" i="1"/>
  <c r="M9" i="1"/>
  <c r="M10" i="1"/>
  <c r="M11" i="1"/>
  <c r="M12" i="1"/>
  <c r="K13" i="1"/>
  <c r="L13" i="1"/>
  <c r="E23" i="1"/>
  <c r="E30" i="1" s="1"/>
  <c r="E24" i="1"/>
  <c r="E25" i="1"/>
  <c r="E26" i="1"/>
  <c r="H26" i="1"/>
  <c r="K26" i="1"/>
  <c r="K27" i="1"/>
  <c r="K28" i="1"/>
  <c r="H33" i="1"/>
  <c r="H34" i="1" s="1"/>
  <c r="X14" i="1" s="1"/>
  <c r="E34" i="1"/>
  <c r="E35" i="1"/>
  <c r="K35" i="1"/>
  <c r="E36" i="1"/>
  <c r="K36" i="1"/>
  <c r="K37" i="1"/>
  <c r="K38" i="1"/>
  <c r="K40" i="1" s="1"/>
  <c r="X17" i="1" s="1"/>
  <c r="E39" i="1"/>
  <c r="K39" i="1"/>
  <c r="H40" i="1"/>
  <c r="E44" i="1"/>
  <c r="X18" i="1" s="1"/>
  <c r="X15" i="1" l="1"/>
  <c r="C10" i="3"/>
  <c r="C12" i="3"/>
  <c r="M13" i="1"/>
  <c r="E40" i="1"/>
  <c r="X12" i="1" s="1"/>
  <c r="K29" i="1"/>
  <c r="X16" i="1" s="1"/>
  <c r="X11" i="1"/>
  <c r="E48" i="1" l="1"/>
  <c r="O40" i="1" s="1"/>
  <c r="O46" i="1" s="1"/>
  <c r="P46" i="1" s="1"/>
  <c r="H27" i="1"/>
  <c r="X13" i="1" s="1"/>
</calcChain>
</file>

<file path=xl/sharedStrings.xml><?xml version="1.0" encoding="utf-8"?>
<sst xmlns="http://schemas.openxmlformats.org/spreadsheetml/2006/main" count="111" uniqueCount="101">
  <si>
    <t>Monatliche Einkünfte</t>
  </si>
  <si>
    <t>Haupteinkommen</t>
  </si>
  <si>
    <t>Monatliche Sparsumme</t>
  </si>
  <si>
    <t>Altersvorsorge</t>
  </si>
  <si>
    <t>Investments</t>
  </si>
  <si>
    <t>Fixkosten</t>
  </si>
  <si>
    <t>Vermögensaufteilung</t>
  </si>
  <si>
    <t>Wohnen</t>
  </si>
  <si>
    <t>GEZ</t>
  </si>
  <si>
    <t>Nebenkosten</t>
  </si>
  <si>
    <t>Fernsehen</t>
  </si>
  <si>
    <t>Internet &amp; Tefelon</t>
  </si>
  <si>
    <t>Instandhaltung</t>
  </si>
  <si>
    <t>Einkommen gesamt</t>
  </si>
  <si>
    <t>Sparsumme gesamt</t>
  </si>
  <si>
    <t>Gesamtes Vermögen</t>
  </si>
  <si>
    <t>Stellplatz</t>
  </si>
  <si>
    <t>Versicherungen</t>
  </si>
  <si>
    <t>Wohnkosten gesamt</t>
  </si>
  <si>
    <t>Versicherung gesamt</t>
  </si>
  <si>
    <t>Abonnements/ Verträge</t>
  </si>
  <si>
    <t>Smartphone</t>
  </si>
  <si>
    <t>Cloud</t>
  </si>
  <si>
    <t>Status</t>
  </si>
  <si>
    <t>Abos/ Verträge gesamt</t>
  </si>
  <si>
    <t>Mobilitätskosten</t>
  </si>
  <si>
    <t>Instandhaltungskosten KFZ</t>
  </si>
  <si>
    <t xml:space="preserve">TÜV/ AU Kosten </t>
  </si>
  <si>
    <t>ÖPNV-Ticket</t>
  </si>
  <si>
    <t>Mobilitätskosten gesamt</t>
  </si>
  <si>
    <t>Lebensmittel</t>
  </si>
  <si>
    <t>Gesundheit</t>
  </si>
  <si>
    <t>Arztkosten</t>
  </si>
  <si>
    <t>Gesundheit gesamt</t>
  </si>
  <si>
    <t>Lebensmittel/ Verpflegung gesamt</t>
  </si>
  <si>
    <t>Lebensmittel / Verpflegung</t>
  </si>
  <si>
    <t>Monatliche Fixkosten</t>
  </si>
  <si>
    <t>Monatliche Einnahmen</t>
  </si>
  <si>
    <t>Taschengeld</t>
  </si>
  <si>
    <t>Freizeitausgaben</t>
  </si>
  <si>
    <t>Taschengeld gesamt</t>
  </si>
  <si>
    <t>Futter Haustiere</t>
  </si>
  <si>
    <t>Eigenkapital für Immobilien</t>
  </si>
  <si>
    <t>Miete/ Hausrate</t>
  </si>
  <si>
    <t>KFZ Leasing oder Rate</t>
  </si>
  <si>
    <t>Spritkosten</t>
  </si>
  <si>
    <t>Medikamente/ Supplements</t>
  </si>
  <si>
    <t>Urlaub/ Private Sparziele</t>
  </si>
  <si>
    <t>Kurzfristige Liquidität</t>
  </si>
  <si>
    <t>Frei zur Verfügung</t>
  </si>
  <si>
    <t>Krankenversicherung</t>
  </si>
  <si>
    <t>Einkommensabsicherung</t>
  </si>
  <si>
    <t>Invaliditätsabsicherung</t>
  </si>
  <si>
    <t>Risikoversicherung</t>
  </si>
  <si>
    <t>Sachversicherungen</t>
  </si>
  <si>
    <t>KFZ-Versicherung</t>
  </si>
  <si>
    <t>Sonstige</t>
  </si>
  <si>
    <t>Hausverwaltung</t>
  </si>
  <si>
    <t>Verbindlichkeiten gesamt</t>
  </si>
  <si>
    <t>Kredite/ Sonstiges gesamt</t>
  </si>
  <si>
    <t>Kredite/ Sonstiges</t>
  </si>
  <si>
    <t>Amazon Prime</t>
  </si>
  <si>
    <t>Spotify</t>
  </si>
  <si>
    <t>Disney Plus</t>
  </si>
  <si>
    <t>Netflix</t>
  </si>
  <si>
    <t>Immobilie A</t>
  </si>
  <si>
    <t>DZNE</t>
  </si>
  <si>
    <t>Restlaufzeit in Jahren:</t>
  </si>
  <si>
    <t>Inflationsrate p. a. in Prozent:</t>
  </si>
  <si>
    <t>Monatliche hochgerechnete Rente per heute nominal in Euro:</t>
  </si>
  <si>
    <t>Geburtsjahr</t>
  </si>
  <si>
    <t xml:space="preserve">    Finanzplaner</t>
  </si>
  <si>
    <t>Liquidität (Tagesgeld)</t>
  </si>
  <si>
    <t>Fondspolice A</t>
  </si>
  <si>
    <t>Fondspolice B</t>
  </si>
  <si>
    <t>ETF Sparplan</t>
  </si>
  <si>
    <t>Aktien/ Wertpapiere</t>
  </si>
  <si>
    <t>Investment A</t>
  </si>
  <si>
    <t>Immobilie B</t>
  </si>
  <si>
    <t>Fitness</t>
  </si>
  <si>
    <t>Kredit A</t>
  </si>
  <si>
    <t>Grundsteuer</t>
  </si>
  <si>
    <t>KFZ Steuer</t>
  </si>
  <si>
    <t>Hundesteuer</t>
  </si>
  <si>
    <t>Rentenschätzung — inflationsbereinigt (Annahme Ø 3 % Inflation p. a.)</t>
  </si>
  <si>
    <t>Wert von 100,− bei der gewählten Inflation</t>
  </si>
  <si>
    <t>Kaufkraft der Rente bei Renteneintritt</t>
  </si>
  <si>
    <t>Kaufkraft, nachdem die Rente bereits 15 Jahre bezogen wurde</t>
  </si>
  <si>
    <t>Kaufkraft, nachdem die Rente bereits 25 Jahre bezogen wurde</t>
  </si>
  <si>
    <t>→ Renteninformation bei der DRV beantragen</t>
  </si>
  <si>
    <t>Name</t>
  </si>
  <si>
    <t>Kapitalanlageimmobilie</t>
  </si>
  <si>
    <t>Mieteinnahmen</t>
  </si>
  <si>
    <t xml:space="preserve">Nebeneinkommen </t>
  </si>
  <si>
    <t>Ziel 2026</t>
  </si>
  <si>
    <t>Gesamt</t>
  </si>
  <si>
    <t>Hilfreiche Links:</t>
  </si>
  <si>
    <t>Weitere To Dos:</t>
  </si>
  <si>
    <t>Notizen</t>
  </si>
  <si>
    <t xml:space="preserve"> EntscheiderFinanzen </t>
  </si>
  <si>
    <t>Jetzt Erstgespräch vereinbaren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</si>
</sst>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]_-;\-* #,##0.00\ [$€]_-;_-* \-??\ [$€]_-;_-@_-"/>
    <numFmt numFmtId="166" formatCode="0.0"/>
    <numFmt numFmtId="167" formatCode="#,##0.00&quot; €&quot;"/>
  </numFmts>
  <fonts count="36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b/>
      <sz val="14"/>
      <color rgb="FFFFFFFF"/>
      <name val="Lora"/>
    </font>
    <font>
      <sz val="9"/>
      <color rgb="FF595959"/>
      <name val="Open Sans"/>
      <family val="2"/>
      <charset val="1"/>
    </font>
    <font>
      <b/>
      <sz val="11"/>
      <color rgb="FFFFFFFF"/>
      <name val="Open Sans"/>
      <family val="2"/>
      <charset val="1"/>
    </font>
    <font>
      <i/>
      <sz val="10"/>
      <color rgb="FF1F316D"/>
      <name val="Open Sans"/>
      <family val="2"/>
      <charset val="1"/>
    </font>
    <font>
      <sz val="11"/>
      <color rgb="FF008000"/>
      <name val="Arial"/>
      <family val="2"/>
      <charset val="1"/>
    </font>
    <font>
      <b/>
      <sz val="10"/>
      <color rgb="FF1F316D"/>
      <name val="Open Sans"/>
      <family val="2"/>
      <charset val="1"/>
    </font>
    <font>
      <b/>
      <sz val="11"/>
      <color rgb="FF1F316D"/>
      <name val="Open Sans"/>
      <family val="2"/>
      <charset val="1"/>
    </font>
    <font>
      <u/>
      <sz val="12"/>
      <color theme="10"/>
      <name val="Calibri"/>
      <family val="2"/>
      <charset val="1"/>
    </font>
    <font>
      <sz val="36"/>
      <color rgb="FF1C348A"/>
      <name val="Britannic Bold"/>
      <family val="2"/>
      <charset val="1"/>
    </font>
    <font>
      <b/>
      <sz val="20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color theme="1"/>
      <name val="Calibri (Textkörper)"/>
      <charset val="1"/>
    </font>
    <font>
      <sz val="12"/>
      <color theme="0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4"/>
      <color theme="0"/>
      <name val="Calibri"/>
      <family val="2"/>
      <charset val="1"/>
    </font>
    <font>
      <sz val="12"/>
      <color rgb="FF008000"/>
      <name val="Calibri"/>
      <family val="2"/>
      <charset val="1"/>
    </font>
    <font>
      <b/>
      <sz val="12"/>
      <name val="Calibri"/>
      <family val="2"/>
      <charset val="1"/>
    </font>
    <font>
      <b/>
      <i/>
      <sz val="24"/>
      <color theme="1" tint="4.9897762993255407E-2"/>
      <name val="Calibri"/>
      <family val="2"/>
      <charset val="1"/>
    </font>
    <font>
      <b/>
      <sz val="18"/>
      <color theme="1"/>
      <name val="Calibri"/>
      <family val="2"/>
      <charset val="1"/>
    </font>
    <font>
      <sz val="12"/>
      <name val="Calibri"/>
      <family val="2"/>
      <charset val="1"/>
    </font>
    <font>
      <b/>
      <sz val="18"/>
      <color theme="0"/>
      <name val="Calibri"/>
      <family val="2"/>
      <charset val="1"/>
    </font>
    <font>
      <sz val="12"/>
      <color theme="4" tint="0.39939573351237523"/>
      <name val="Calibri"/>
      <family val="2"/>
      <charset val="1"/>
    </font>
    <font>
      <b/>
      <u val="double"/>
      <sz val="20"/>
      <color theme="1"/>
      <name val="Calibri"/>
      <family val="2"/>
      <charset val="1"/>
    </font>
    <font>
      <b/>
      <sz val="12"/>
      <color rgb="FF1F316D"/>
      <name val="Calibri"/>
      <family val="2"/>
      <charset val="1"/>
    </font>
    <font>
      <u val="double"/>
      <sz val="14"/>
      <color theme="1"/>
      <name val="Calibri"/>
      <family val="2"/>
    </font>
    <font>
      <sz val="14"/>
      <name val="Calibri"/>
      <family val="2"/>
      <charset val="1"/>
    </font>
    <font>
      <b/>
      <sz val="14"/>
      <name val="Calibri"/>
      <family val="2"/>
      <charset val="1"/>
    </font>
    <font>
      <sz val="14"/>
      <color rgb="FF000000"/>
      <name val="Calibri"/>
      <family val="2"/>
    </font>
    <font>
      <b/>
      <sz val="18"/>
      <color rgb="FFFFFFFF"/>
      <name val="Lora"/>
    </font>
    <font>
      <b/>
      <sz val="12"/>
      <color rgb="FF1F316D"/>
      <name val="Lora"/>
    </font>
    <font>
      <b/>
      <i/>
      <sz val="12"/>
      <color rgb="FF1F316D"/>
      <name val="Lora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316D"/>
        <bgColor rgb="FF1C348A"/>
      </patternFill>
    </fill>
    <fill>
      <patternFill patternType="solid">
        <fgColor rgb="FFE5DAC7"/>
        <bgColor rgb="FFD9D9D9"/>
      </patternFill>
    </fill>
    <fill>
      <patternFill patternType="solid">
        <fgColor theme="0"/>
        <bgColor rgb="FFF2F2F2"/>
      </patternFill>
    </fill>
    <fill>
      <patternFill patternType="solid">
        <fgColor rgb="FFF5EFE3"/>
        <bgColor rgb="FFF2EFE8"/>
      </patternFill>
    </fill>
    <fill>
      <patternFill patternType="solid">
        <fgColor rgb="FFFFD700"/>
        <bgColor rgb="FFFFCC00"/>
      </patternFill>
    </fill>
    <fill>
      <patternFill patternType="solid">
        <fgColor theme="9" tint="0.39939573351237523"/>
        <bgColor rgb="FFC9BEA6"/>
      </patternFill>
    </fill>
    <fill>
      <patternFill patternType="solid">
        <fgColor theme="8" tint="0.59959715567491678"/>
        <bgColor rgb="FFD9D9D9"/>
      </patternFill>
    </fill>
    <fill>
      <patternFill patternType="solid">
        <fgColor rgb="FF1C348A"/>
        <bgColor rgb="FF1F316D"/>
      </patternFill>
    </fill>
    <fill>
      <patternFill patternType="solid">
        <fgColor theme="8" tint="0.79979857783745845"/>
        <bgColor rgb="FFE2F0D9"/>
      </patternFill>
    </fill>
    <fill>
      <patternFill patternType="solid">
        <fgColor theme="7" tint="0.39939573351237523"/>
        <bgColor rgb="FFFFF1B8"/>
      </patternFill>
    </fill>
    <fill>
      <patternFill patternType="solid">
        <fgColor theme="0" tint="-0.14999847407452621"/>
        <bgColor rgb="FFE5DAC7"/>
      </patternFill>
    </fill>
    <fill>
      <patternFill patternType="solid">
        <fgColor rgb="FF9D73EE"/>
        <bgColor rgb="FF888888"/>
      </patternFill>
    </fill>
    <fill>
      <patternFill patternType="solid">
        <fgColor rgb="FF89C948"/>
        <bgColor rgb="FFA9D18E"/>
      </patternFill>
    </fill>
    <fill>
      <patternFill patternType="solid">
        <fgColor theme="9" tint="0.79979857783745845"/>
        <bgColor rgb="FFF2EFE8"/>
      </patternFill>
    </fill>
    <fill>
      <patternFill patternType="solid">
        <fgColor rgb="FFFFCC00"/>
        <bgColor rgb="FFFFD700"/>
      </patternFill>
    </fill>
    <fill>
      <patternFill patternType="solid">
        <fgColor rgb="FFE28441"/>
        <bgColor rgb="FFE9B48F"/>
      </patternFill>
    </fill>
    <fill>
      <patternFill patternType="solid">
        <fgColor theme="4" tint="0.39939573351237523"/>
        <bgColor rgb="FF99C5E5"/>
      </patternFill>
    </fill>
    <fill>
      <patternFill patternType="solid">
        <fgColor theme="8" tint="0.39939573351237523"/>
        <bgColor rgb="FF8FAADC"/>
      </patternFill>
    </fill>
    <fill>
      <patternFill patternType="solid">
        <fgColor rgb="FFFF0000"/>
        <bgColor rgb="FFD6101C"/>
      </patternFill>
    </fill>
    <fill>
      <patternFill patternType="solid">
        <fgColor rgb="FFFFD700"/>
        <bgColor rgb="FFF2F2F2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1F316D"/>
      </left>
      <right style="thin">
        <color rgb="FF1F316D"/>
      </right>
      <top style="thin">
        <color rgb="FF1F316D"/>
      </top>
      <bottom style="thin">
        <color rgb="FF1F316D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theme="1" tint="0.49949644459364606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2" fillId="0" borderId="0" applyFill="0" applyBorder="0" applyAlignment="0" applyProtection="0"/>
    <xf numFmtId="0" fontId="3" fillId="0" borderId="0" applyNumberFormat="0" applyFill="0" applyBorder="0" applyAlignment="0" applyProtection="0"/>
  </cellStyleXfs>
  <cellXfs count="155">
    <xf numFmtId="0" fontId="0" fillId="0" borderId="0" xfId="0"/>
    <xf numFmtId="0" fontId="0" fillId="2" borderId="0" xfId="0" applyFill="1"/>
    <xf numFmtId="0" fontId="0" fillId="0" borderId="2" xfId="0" applyBorder="1"/>
    <xf numFmtId="0" fontId="0" fillId="0" borderId="12" xfId="0" applyBorder="1"/>
    <xf numFmtId="0" fontId="4" fillId="4" borderId="0" xfId="0" applyFont="1" applyFill="1" applyAlignment="1">
      <alignment vertical="center" indent="1"/>
    </xf>
    <xf numFmtId="0" fontId="5" fillId="5" borderId="0" xfId="0" applyFont="1" applyFill="1" applyAlignment="1">
      <alignment horizontal="left" vertical="center"/>
    </xf>
    <xf numFmtId="0" fontId="0" fillId="6" borderId="0" xfId="0" applyFill="1"/>
    <xf numFmtId="0" fontId="6" fillId="4" borderId="13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center" wrapText="1" indent="1"/>
    </xf>
    <xf numFmtId="1" fontId="9" fillId="7" borderId="13" xfId="0" applyNumberFormat="1" applyFont="1" applyFill="1" applyBorder="1" applyAlignment="1">
      <alignment horizontal="right" vertical="center"/>
    </xf>
    <xf numFmtId="166" fontId="9" fillId="7" borderId="1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7" fontId="10" fillId="8" borderId="1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wrapText="1" indent="1"/>
    </xf>
    <xf numFmtId="0" fontId="0" fillId="0" borderId="0" xfId="0" applyAlignment="1">
      <alignment horizontal="right"/>
    </xf>
    <xf numFmtId="167" fontId="10" fillId="7" borderId="13" xfId="0" applyNumberFormat="1" applyFont="1" applyFill="1" applyBorder="1" applyAlignment="1">
      <alignment horizontal="right" vertical="center"/>
    </xf>
    <xf numFmtId="0" fontId="11" fillId="0" borderId="0" xfId="0" applyFont="1"/>
    <xf numFmtId="167" fontId="8" fillId="3" borderId="13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0" fontId="12" fillId="6" borderId="14" xfId="0" applyFont="1" applyFill="1" applyBorder="1" applyAlignment="1">
      <alignment horizontal="left" vertical="center"/>
    </xf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13" fillId="9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13" fillId="4" borderId="0" xfId="0" applyFont="1" applyFill="1"/>
    <xf numFmtId="0" fontId="14" fillId="10" borderId="1" xfId="0" applyFont="1" applyFill="1" applyBorder="1" applyAlignment="1">
      <alignment horizontal="center"/>
    </xf>
    <xf numFmtId="0" fontId="14" fillId="10" borderId="3" xfId="0" applyFont="1" applyFill="1" applyBorder="1" applyAlignment="1">
      <alignment horizontal="center"/>
    </xf>
    <xf numFmtId="0" fontId="0" fillId="11" borderId="9" xfId="0" applyFill="1" applyBorder="1"/>
    <xf numFmtId="0" fontId="15" fillId="9" borderId="8" xfId="0" applyFont="1" applyFill="1" applyBorder="1" applyProtection="1">
      <protection locked="0"/>
    </xf>
    <xf numFmtId="0" fontId="15" fillId="10" borderId="4" xfId="0" applyFont="1" applyFill="1" applyBorder="1" applyProtection="1">
      <protection locked="0"/>
    </xf>
    <xf numFmtId="0" fontId="16" fillId="10" borderId="4" xfId="0" applyFont="1" applyFill="1" applyBorder="1" applyProtection="1">
      <protection locked="0"/>
    </xf>
    <xf numFmtId="10" fontId="0" fillId="10" borderId="10" xfId="0" applyNumberFormat="1" applyFill="1" applyBorder="1"/>
    <xf numFmtId="0" fontId="15" fillId="10" borderId="8" xfId="0" applyFont="1" applyFill="1" applyBorder="1" applyProtection="1">
      <protection locked="0"/>
    </xf>
    <xf numFmtId="0" fontId="16" fillId="10" borderId="8" xfId="0" applyFont="1" applyFill="1" applyBorder="1" applyProtection="1">
      <protection locked="0"/>
    </xf>
    <xf numFmtId="0" fontId="17" fillId="0" borderId="0" xfId="0" applyFont="1"/>
    <xf numFmtId="0" fontId="15" fillId="9" borderId="6" xfId="0" applyFont="1" applyFill="1" applyBorder="1" applyProtection="1">
      <protection locked="0"/>
    </xf>
    <xf numFmtId="0" fontId="18" fillId="9" borderId="2" xfId="0" applyFont="1" applyFill="1" applyBorder="1"/>
    <xf numFmtId="0" fontId="17" fillId="6" borderId="0" xfId="0" applyFont="1" applyFill="1"/>
    <xf numFmtId="0" fontId="15" fillId="10" borderId="6" xfId="0" applyFont="1" applyFill="1" applyBorder="1" applyProtection="1">
      <protection locked="0"/>
    </xf>
    <xf numFmtId="0" fontId="19" fillId="6" borderId="0" xfId="0" applyFont="1" applyFill="1"/>
    <xf numFmtId="167" fontId="17" fillId="6" borderId="0" xfId="0" applyNumberFormat="1" applyFont="1" applyFill="1"/>
    <xf numFmtId="0" fontId="18" fillId="10" borderId="2" xfId="0" applyFont="1" applyFill="1" applyBorder="1"/>
    <xf numFmtId="0" fontId="16" fillId="10" borderId="6" xfId="0" applyFont="1" applyFill="1" applyBorder="1" applyProtection="1">
      <protection locked="0"/>
    </xf>
    <xf numFmtId="0" fontId="16" fillId="10" borderId="6" xfId="0" applyFont="1" applyFill="1" applyBorder="1"/>
    <xf numFmtId="0" fontId="16" fillId="4" borderId="0" xfId="0" applyFont="1" applyFill="1"/>
    <xf numFmtId="167" fontId="20" fillId="4" borderId="7" xfId="0" applyNumberFormat="1" applyFont="1" applyFill="1" applyBorder="1"/>
    <xf numFmtId="167" fontId="0" fillId="4" borderId="0" xfId="0" applyNumberFormat="1" applyFill="1"/>
    <xf numFmtId="0" fontId="0" fillId="11" borderId="0" xfId="0" applyFill="1"/>
    <xf numFmtId="0" fontId="21" fillId="11" borderId="0" xfId="0" applyFont="1" applyFill="1"/>
    <xf numFmtId="167" fontId="21" fillId="11" borderId="0" xfId="0" applyNumberFormat="1" applyFont="1" applyFill="1"/>
    <xf numFmtId="0" fontId="22" fillId="12" borderId="1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/>
    </xf>
    <xf numFmtId="0" fontId="23" fillId="14" borderId="1" xfId="0" applyFont="1" applyFill="1" applyBorder="1" applyAlignment="1">
      <alignment horizontal="center"/>
    </xf>
    <xf numFmtId="0" fontId="23" fillId="15" borderId="1" xfId="0" applyFont="1" applyFill="1" applyBorder="1" applyAlignment="1">
      <alignment horizontal="center"/>
    </xf>
    <xf numFmtId="167" fontId="17" fillId="0" borderId="0" xfId="0" applyNumberFormat="1" applyFont="1"/>
    <xf numFmtId="0" fontId="16" fillId="13" borderId="4" xfId="0" applyFont="1" applyFill="1" applyBorder="1" applyProtection="1">
      <protection locked="0"/>
    </xf>
    <xf numFmtId="167" fontId="24" fillId="13" borderId="5" xfId="0" applyNumberFormat="1" applyFont="1" applyFill="1" applyBorder="1" applyProtection="1">
      <protection locked="0"/>
    </xf>
    <xf numFmtId="0" fontId="16" fillId="14" borderId="4" xfId="0" applyFont="1" applyFill="1" applyBorder="1" applyProtection="1">
      <protection locked="0"/>
    </xf>
    <xf numFmtId="0" fontId="16" fillId="15" borderId="4" xfId="0" applyFont="1" applyFill="1" applyBorder="1" applyProtection="1">
      <protection locked="0"/>
    </xf>
    <xf numFmtId="0" fontId="16" fillId="13" borderId="8" xfId="0" applyFont="1" applyFill="1" applyBorder="1" applyProtection="1">
      <protection locked="0"/>
    </xf>
    <xf numFmtId="167" fontId="24" fillId="13" borderId="9" xfId="0" applyNumberFormat="1" applyFont="1" applyFill="1" applyBorder="1" applyProtection="1">
      <protection locked="0"/>
    </xf>
    <xf numFmtId="0" fontId="16" fillId="14" borderId="8" xfId="0" applyFont="1" applyFill="1" applyBorder="1" applyProtection="1">
      <protection locked="0"/>
    </xf>
    <xf numFmtId="0" fontId="16" fillId="15" borderId="8" xfId="0" applyFont="1" applyFill="1" applyBorder="1" applyProtection="1">
      <protection locked="0"/>
    </xf>
    <xf numFmtId="0" fontId="15" fillId="14" borderId="8" xfId="0" applyFont="1" applyFill="1" applyBorder="1" applyProtection="1">
      <protection locked="0"/>
    </xf>
    <xf numFmtId="0" fontId="15" fillId="14" borderId="6" xfId="0" applyFont="1" applyFill="1" applyBorder="1" applyProtection="1">
      <protection locked="0"/>
    </xf>
    <xf numFmtId="0" fontId="18" fillId="14" borderId="6" xfId="0" applyFont="1" applyFill="1" applyBorder="1"/>
    <xf numFmtId="0" fontId="16" fillId="15" borderId="6" xfId="0" applyFont="1" applyFill="1" applyBorder="1" applyProtection="1">
      <protection locked="0"/>
    </xf>
    <xf numFmtId="0" fontId="16" fillId="13" borderId="6" xfId="0" applyFont="1" applyFill="1" applyBorder="1" applyProtection="1">
      <protection locked="0"/>
    </xf>
    <xf numFmtId="167" fontId="24" fillId="13" borderId="7" xfId="0" applyNumberFormat="1" applyFont="1" applyFill="1" applyBorder="1" applyProtection="1">
      <protection locked="0"/>
    </xf>
    <xf numFmtId="0" fontId="16" fillId="15" borderId="6" xfId="0" applyFont="1" applyFill="1" applyBorder="1"/>
    <xf numFmtId="0" fontId="16" fillId="13" borderId="6" xfId="0" applyFont="1" applyFill="1" applyBorder="1"/>
    <xf numFmtId="167" fontId="21" fillId="13" borderId="7" xfId="0" applyNumberFormat="1" applyFont="1" applyFill="1" applyBorder="1"/>
    <xf numFmtId="0" fontId="23" fillId="16" borderId="1" xfId="0" applyFont="1" applyFill="1" applyBorder="1" applyAlignment="1">
      <alignment horizontal="center"/>
    </xf>
    <xf numFmtId="0" fontId="16" fillId="16" borderId="4" xfId="0" applyFont="1" applyFill="1" applyBorder="1" applyProtection="1">
      <protection locked="0"/>
    </xf>
    <xf numFmtId="167" fontId="24" fillId="16" borderId="5" xfId="0" applyNumberFormat="1" applyFont="1" applyFill="1" applyBorder="1" applyProtection="1">
      <protection locked="0"/>
    </xf>
    <xf numFmtId="0" fontId="23" fillId="17" borderId="1" xfId="0" applyFont="1" applyFill="1" applyBorder="1" applyAlignment="1">
      <alignment horizontal="center"/>
    </xf>
    <xf numFmtId="0" fontId="16" fillId="16" borderId="8" xfId="0" applyFont="1" applyFill="1" applyBorder="1" applyProtection="1">
      <protection locked="0"/>
    </xf>
    <xf numFmtId="167" fontId="24" fillId="16" borderId="9" xfId="0" applyNumberFormat="1" applyFont="1" applyFill="1" applyBorder="1" applyProtection="1">
      <protection locked="0"/>
    </xf>
    <xf numFmtId="0" fontId="23" fillId="18" borderId="1" xfId="0" applyFont="1" applyFill="1" applyBorder="1" applyAlignment="1">
      <alignment horizontal="center"/>
    </xf>
    <xf numFmtId="0" fontId="16" fillId="17" borderId="4" xfId="0" applyFont="1" applyFill="1" applyBorder="1" applyProtection="1">
      <protection locked="0"/>
    </xf>
    <xf numFmtId="0" fontId="16" fillId="18" borderId="4" xfId="0" applyFont="1" applyFill="1" applyBorder="1" applyProtection="1">
      <protection locked="0"/>
    </xf>
    <xf numFmtId="0" fontId="16" fillId="17" borderId="8" xfId="0" applyFont="1" applyFill="1" applyBorder="1" applyProtection="1">
      <protection locked="0"/>
    </xf>
    <xf numFmtId="0" fontId="16" fillId="16" borderId="2" xfId="0" applyFont="1" applyFill="1" applyBorder="1"/>
    <xf numFmtId="167" fontId="21" fillId="16" borderId="3" xfId="0" applyNumberFormat="1" applyFont="1" applyFill="1" applyBorder="1"/>
    <xf numFmtId="0" fontId="16" fillId="18" borderId="8" xfId="0" applyFont="1" applyFill="1" applyBorder="1" applyProtection="1">
      <protection locked="0"/>
    </xf>
    <xf numFmtId="0" fontId="23" fillId="19" borderId="1" xfId="0" applyFont="1" applyFill="1" applyBorder="1" applyAlignment="1">
      <alignment horizontal="center"/>
    </xf>
    <xf numFmtId="0" fontId="16" fillId="19" borderId="4" xfId="0" applyFont="1" applyFill="1" applyBorder="1" applyProtection="1">
      <protection locked="0"/>
    </xf>
    <xf numFmtId="0" fontId="16" fillId="19" borderId="8" xfId="0" applyFont="1" applyFill="1" applyBorder="1" applyProtection="1">
      <protection locked="0"/>
    </xf>
    <xf numFmtId="0" fontId="16" fillId="17" borderId="6" xfId="0" applyFont="1" applyFill="1" applyBorder="1" applyProtection="1">
      <protection locked="0"/>
    </xf>
    <xf numFmtId="0" fontId="23" fillId="9" borderId="4" xfId="0" applyFont="1" applyFill="1" applyBorder="1"/>
    <xf numFmtId="167" fontId="23" fillId="9" borderId="5" xfId="0" applyNumberFormat="1" applyFont="1" applyFill="1" applyBorder="1"/>
    <xf numFmtId="0" fontId="16" fillId="17" borderId="6" xfId="0" applyFont="1" applyFill="1" applyBorder="1"/>
    <xf numFmtId="0" fontId="16" fillId="19" borderId="2" xfId="0" applyFont="1" applyFill="1" applyBorder="1"/>
    <xf numFmtId="0" fontId="16" fillId="18" borderId="2" xfId="0" applyFont="1" applyFill="1" applyBorder="1"/>
    <xf numFmtId="0" fontId="23" fillId="12" borderId="2" xfId="0" applyFont="1" applyFill="1" applyBorder="1"/>
    <xf numFmtId="167" fontId="23" fillId="12" borderId="3" xfId="0" applyNumberFormat="1" applyFont="1" applyFill="1" applyBorder="1"/>
    <xf numFmtId="0" fontId="18" fillId="4" borderId="0" xfId="0" applyFont="1" applyFill="1"/>
    <xf numFmtId="0" fontId="23" fillId="10" borderId="6" xfId="0" applyFont="1" applyFill="1" applyBorder="1"/>
    <xf numFmtId="167" fontId="23" fillId="10" borderId="7" xfId="0" applyNumberFormat="1" applyFont="1" applyFill="1" applyBorder="1"/>
    <xf numFmtId="0" fontId="23" fillId="20" borderId="1" xfId="0" applyFont="1" applyFill="1" applyBorder="1" applyAlignment="1">
      <alignment horizontal="center"/>
    </xf>
    <xf numFmtId="0" fontId="16" fillId="20" borderId="8" xfId="0" applyFont="1" applyFill="1" applyBorder="1" applyProtection="1">
      <protection locked="0"/>
    </xf>
    <xf numFmtId="0" fontId="16" fillId="20" borderId="2" xfId="0" applyFont="1" applyFill="1" applyBorder="1"/>
    <xf numFmtId="167" fontId="13" fillId="21" borderId="3" xfId="0" applyNumberFormat="1" applyFont="1" applyFill="1" applyBorder="1"/>
    <xf numFmtId="0" fontId="25" fillId="22" borderId="0" xfId="0" applyFont="1" applyFill="1"/>
    <xf numFmtId="167" fontId="26" fillId="4" borderId="0" xfId="0" applyNumberFormat="1" applyFont="1" applyFill="1"/>
    <xf numFmtId="0" fontId="13" fillId="12" borderId="4" xfId="0" applyFont="1" applyFill="1" applyBorder="1"/>
    <xf numFmtId="167" fontId="27" fillId="12" borderId="5" xfId="0" applyNumberFormat="1" applyFont="1" applyFill="1" applyBorder="1"/>
    <xf numFmtId="0" fontId="28" fillId="0" borderId="12" xfId="0" applyFont="1" applyBorder="1"/>
    <xf numFmtId="167" fontId="28" fillId="0" borderId="12" xfId="0" applyNumberFormat="1" applyFont="1" applyBorder="1"/>
    <xf numFmtId="0" fontId="0" fillId="6" borderId="12" xfId="0" applyFill="1" applyBorder="1"/>
    <xf numFmtId="0" fontId="0" fillId="6" borderId="3" xfId="0" applyFill="1" applyBorder="1"/>
    <xf numFmtId="0" fontId="0" fillId="6" borderId="15" xfId="0" applyFill="1" applyBorder="1"/>
    <xf numFmtId="167" fontId="1" fillId="10" borderId="9" xfId="0" applyNumberFormat="1" applyFont="1" applyFill="1" applyBorder="1" applyProtection="1">
      <protection locked="0"/>
    </xf>
    <xf numFmtId="167" fontId="1" fillId="10" borderId="5" xfId="0" applyNumberFormat="1" applyFont="1" applyFill="1" applyBorder="1" applyProtection="1">
      <protection locked="0"/>
    </xf>
    <xf numFmtId="167" fontId="1" fillId="10" borderId="7" xfId="0" applyNumberFormat="1" applyFont="1" applyFill="1" applyBorder="1" applyProtection="1">
      <protection locked="0"/>
    </xf>
    <xf numFmtId="167" fontId="29" fillId="10" borderId="3" xfId="0" applyNumberFormat="1" applyFont="1" applyFill="1" applyBorder="1"/>
    <xf numFmtId="167" fontId="30" fillId="20" borderId="9" xfId="0" applyNumberFormat="1" applyFont="1" applyFill="1" applyBorder="1" applyProtection="1">
      <protection locked="0"/>
    </xf>
    <xf numFmtId="167" fontId="31" fillId="20" borderId="3" xfId="0" applyNumberFormat="1" applyFont="1" applyFill="1" applyBorder="1"/>
    <xf numFmtId="167" fontId="30" fillId="17" borderId="5" xfId="0" applyNumberFormat="1" applyFont="1" applyFill="1" applyBorder="1" applyProtection="1">
      <protection locked="0"/>
    </xf>
    <xf numFmtId="167" fontId="30" fillId="17" borderId="9" xfId="0" applyNumberFormat="1" applyFont="1" applyFill="1" applyBorder="1" applyProtection="1">
      <protection locked="0"/>
    </xf>
    <xf numFmtId="167" fontId="30" fillId="17" borderId="7" xfId="0" applyNumberFormat="1" applyFont="1" applyFill="1" applyBorder="1" applyProtection="1">
      <protection locked="0"/>
    </xf>
    <xf numFmtId="167" fontId="31" fillId="17" borderId="7" xfId="0" applyNumberFormat="1" applyFont="1" applyFill="1" applyBorder="1"/>
    <xf numFmtId="167" fontId="30" fillId="19" borderId="5" xfId="0" applyNumberFormat="1" applyFont="1" applyFill="1" applyBorder="1" applyProtection="1">
      <protection locked="0"/>
    </xf>
    <xf numFmtId="167" fontId="30" fillId="19" borderId="9" xfId="0" applyNumberFormat="1" applyFont="1" applyFill="1" applyBorder="1" applyProtection="1">
      <protection locked="0"/>
    </xf>
    <xf numFmtId="167" fontId="31" fillId="19" borderId="3" xfId="0" applyNumberFormat="1" applyFont="1" applyFill="1" applyBorder="1"/>
    <xf numFmtId="167" fontId="30" fillId="18" borderId="5" xfId="0" applyNumberFormat="1" applyFont="1" applyFill="1" applyBorder="1" applyProtection="1">
      <protection locked="0"/>
    </xf>
    <xf numFmtId="167" fontId="30" fillId="18" borderId="9" xfId="0" applyNumberFormat="1" applyFont="1" applyFill="1" applyBorder="1" applyProtection="1">
      <protection locked="0"/>
    </xf>
    <xf numFmtId="167" fontId="31" fillId="18" borderId="3" xfId="0" applyNumberFormat="1" applyFont="1" applyFill="1" applyBorder="1"/>
    <xf numFmtId="167" fontId="30" fillId="15" borderId="5" xfId="0" applyNumberFormat="1" applyFont="1" applyFill="1" applyBorder="1" applyProtection="1">
      <protection locked="0"/>
    </xf>
    <xf numFmtId="167" fontId="30" fillId="15" borderId="9" xfId="0" applyNumberFormat="1" applyFont="1" applyFill="1" applyBorder="1" applyProtection="1">
      <protection locked="0"/>
    </xf>
    <xf numFmtId="167" fontId="30" fillId="15" borderId="7" xfId="0" applyNumberFormat="1" applyFont="1" applyFill="1" applyBorder="1" applyProtection="1">
      <protection locked="0"/>
    </xf>
    <xf numFmtId="167" fontId="31" fillId="15" borderId="3" xfId="0" applyNumberFormat="1" applyFont="1" applyFill="1" applyBorder="1"/>
    <xf numFmtId="167" fontId="1" fillId="10" borderId="7" xfId="0" applyNumberFormat="1" applyFont="1" applyFill="1" applyBorder="1"/>
    <xf numFmtId="167" fontId="1" fillId="10" borderId="10" xfId="0" applyNumberFormat="1" applyFont="1" applyFill="1" applyBorder="1" applyProtection="1">
      <protection locked="0"/>
    </xf>
    <xf numFmtId="167" fontId="1" fillId="10" borderId="11" xfId="0" applyNumberFormat="1" applyFont="1" applyFill="1" applyBorder="1" applyProtection="1">
      <protection locked="0"/>
    </xf>
    <xf numFmtId="167" fontId="32" fillId="10" borderId="7" xfId="0" applyNumberFormat="1" applyFont="1" applyFill="1" applyBorder="1"/>
    <xf numFmtId="167" fontId="1" fillId="14" borderId="5" xfId="0" applyNumberFormat="1" applyFont="1" applyFill="1" applyBorder="1" applyProtection="1">
      <protection locked="0"/>
    </xf>
    <xf numFmtId="167" fontId="1" fillId="14" borderId="9" xfId="0" applyNumberFormat="1" applyFont="1" applyFill="1" applyBorder="1" applyProtection="1">
      <protection locked="0"/>
    </xf>
    <xf numFmtId="167" fontId="1" fillId="14" borderId="7" xfId="0" applyNumberFormat="1" applyFont="1" applyFill="1" applyBorder="1" applyProtection="1">
      <protection locked="0"/>
    </xf>
    <xf numFmtId="167" fontId="1" fillId="14" borderId="3" xfId="0" applyNumberFormat="1" applyFont="1" applyFill="1" applyBorder="1"/>
    <xf numFmtId="167" fontId="1" fillId="9" borderId="5" xfId="0" applyNumberFormat="1" applyFont="1" applyFill="1" applyBorder="1" applyAlignment="1" applyProtection="1">
      <alignment horizontal="right"/>
      <protection locked="0"/>
    </xf>
    <xf numFmtId="167" fontId="1" fillId="9" borderId="9" xfId="0" applyNumberFormat="1" applyFont="1" applyFill="1" applyBorder="1" applyAlignment="1" applyProtection="1">
      <alignment horizontal="right"/>
      <protection locked="0"/>
    </xf>
    <xf numFmtId="167" fontId="1" fillId="9" borderId="7" xfId="0" applyNumberFormat="1" applyFont="1" applyFill="1" applyBorder="1" applyAlignment="1" applyProtection="1">
      <alignment horizontal="right"/>
      <protection locked="0"/>
    </xf>
    <xf numFmtId="167" fontId="29" fillId="9" borderId="3" xfId="0" applyNumberFormat="1" applyFont="1" applyFill="1" applyBorder="1"/>
    <xf numFmtId="10" fontId="1" fillId="10" borderId="1" xfId="0" applyNumberFormat="1" applyFont="1" applyFill="1" applyBorder="1"/>
    <xf numFmtId="0" fontId="33" fillId="4" borderId="0" xfId="0" applyFont="1" applyFill="1" applyAlignment="1">
      <alignment horizontal="left" vertical="center" indent="1"/>
    </xf>
    <xf numFmtId="0" fontId="7" fillId="5" borderId="0" xfId="0" applyFont="1" applyFill="1" applyAlignment="1">
      <alignment horizontal="left" vertical="center" indent="1"/>
    </xf>
    <xf numFmtId="0" fontId="34" fillId="8" borderId="0" xfId="0" applyFont="1" applyFill="1" applyAlignment="1">
      <alignment horizontal="left" vertical="center" indent="1"/>
    </xf>
    <xf numFmtId="0" fontId="11" fillId="6" borderId="0" xfId="0" applyFont="1" applyFill="1" applyAlignment="1">
      <alignment horizontal="left"/>
    </xf>
    <xf numFmtId="0" fontId="35" fillId="23" borderId="16" xfId="2" applyFont="1" applyFill="1" applyBorder="1" applyAlignment="1">
      <alignment horizontal="center" vertical="center" wrapText="1"/>
    </xf>
    <xf numFmtId="0" fontId="35" fillId="23" borderId="17" xfId="2" applyFont="1" applyFill="1" applyBorder="1" applyAlignment="1">
      <alignment horizontal="center" vertical="center" wrapText="1"/>
    </xf>
    <xf numFmtId="0" fontId="35" fillId="23" borderId="18" xfId="2" applyFont="1" applyFill="1" applyBorder="1" applyAlignment="1">
      <alignment horizontal="center" vertical="center" wrapText="1"/>
    </xf>
    <xf numFmtId="0" fontId="35" fillId="23" borderId="19" xfId="2" applyFont="1" applyFill="1" applyBorder="1" applyAlignment="1">
      <alignment horizontal="center" vertical="center" wrapText="1"/>
    </xf>
  </cellXfs>
  <cellStyles count="3">
    <cellStyle name="Euro" xfId="1" xr:uid="{438B1AF3-1A43-4433-A21C-187071073FC3}"/>
    <cellStyle name="Link" xfId="2" builtinId="8"/>
    <cellStyle name="Standard" xfId="0" builtinId="0"/>
  </cellStyles>
  <dxfs count="0"/>
  <tableStyles count="0" defaultTableStyle="TableStyleMedium2" defaultPivotStyle="PivotStyleLight16"/>
  <colors>
    <mruColors>
      <color rgb="FF1F316D"/>
      <color rgb="FFFFD700"/>
      <color rgb="FF1C348A"/>
      <color rgb="FF4472C4"/>
      <color rgb="FF9D73EE"/>
      <color rgb="FFDC848A"/>
      <color rgb="FFFFCC00"/>
      <color rgb="FFD6101C"/>
      <color rgb="FFFFB163"/>
      <color rgb="FFE69E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de-DE" sz="1800" b="1" i="0" u="sng" strike="noStrike" kern="1200" spc="0" normalizeH="0" baseline="0">
                <a:solidFill>
                  <a:srgbClr val="1C348A"/>
                </a:solidFill>
                <a:latin typeface="+mj-lt"/>
                <a:ea typeface="+mj-ea"/>
                <a:cs typeface="+mj-cs"/>
              </a:defRPr>
            </a:pPr>
            <a:r>
              <a:rPr lang="de-DE" sz="2000" b="1" i="0" u="sng" strike="noStrike" kern="1200" spc="0" normalizeH="0" baseline="0">
                <a:solidFill>
                  <a:srgbClr val="1C348A"/>
                </a:solidFill>
                <a:latin typeface="+mj-lt"/>
                <a:ea typeface="+mj-ea"/>
                <a:cs typeface="+mj-cs"/>
              </a:rPr>
              <a:t>Vermögensaufteilung</a:t>
            </a:r>
          </a:p>
        </c:rich>
      </c:tx>
      <c:layout>
        <c:manualLayout>
          <c:xMode val="edge"/>
          <c:yMode val="edge"/>
          <c:x val="0.6116021723350451"/>
          <c:y val="3.3365329338728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de-DE" sz="1800" b="1" i="0" u="sng" strike="noStrike" kern="1200" spc="0" normalizeH="0" baseline="0">
              <a:solidFill>
                <a:srgbClr val="1C348A"/>
              </a:solidFill>
              <a:latin typeface="+mj-lt"/>
              <a:ea typeface="+mj-ea"/>
              <a:cs typeface="+mj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1881754062379755E-2"/>
          <c:y val="9.9016928904143584E-2"/>
          <c:w val="0.48663285918301691"/>
          <c:h val="0.81099006658974582"/>
        </c:manualLayout>
      </c:layout>
      <c:doughnutChart>
        <c:varyColors val="1"/>
        <c:ser>
          <c:idx val="0"/>
          <c:order val="0"/>
          <c:explosion val="1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A5-024A-9756-91CF0C3569B5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8A5-024A-9756-91CF0C3569B5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A5-024A-9756-91CF0C3569B5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8A5-024A-9756-91CF0C3569B5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E06-3C48-AB34-9364A1129D2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A5-024A-9756-91CF0C3569B5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A5-024A-9756-91CF0C3569B5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8A5-024A-9756-91CF0C3569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FINANZPLANER!$J$5:$J$12</c:f>
              <c:strCache>
                <c:ptCount val="8"/>
                <c:pt idx="0">
                  <c:v>Liquidität (Tagesgeld)</c:v>
                </c:pt>
                <c:pt idx="1">
                  <c:v>Fondspolice A</c:v>
                </c:pt>
                <c:pt idx="2">
                  <c:v>Fondspolice B</c:v>
                </c:pt>
                <c:pt idx="3">
                  <c:v>ETF Sparplan</c:v>
                </c:pt>
                <c:pt idx="4">
                  <c:v>Aktien/ Wertpapiere</c:v>
                </c:pt>
                <c:pt idx="5">
                  <c:v>Immobilie A</c:v>
                </c:pt>
                <c:pt idx="6">
                  <c:v>Immobilie B</c:v>
                </c:pt>
                <c:pt idx="7">
                  <c:v>Investment A</c:v>
                </c:pt>
              </c:strCache>
            </c:strRef>
          </c:cat>
          <c:val>
            <c:numRef>
              <c:f>FINANZPLANER!$K$5:$K$12</c:f>
              <c:numCache>
                <c:formatCode>#,##0.00" €"</c:formatCode>
                <c:ptCount val="8"/>
                <c:pt idx="0">
                  <c:v>10000</c:v>
                </c:pt>
                <c:pt idx="1">
                  <c:v>5000</c:v>
                </c:pt>
                <c:pt idx="2">
                  <c:v>9000</c:v>
                </c:pt>
                <c:pt idx="3">
                  <c:v>15000</c:v>
                </c:pt>
                <c:pt idx="4">
                  <c:v>20000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A5-024A-9756-91CF0C3569B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550227186576754"/>
          <c:y val="0.24327894698791161"/>
          <c:w val="0.34872756169794111"/>
          <c:h val="0.59740139365975631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de-DE" sz="2000" i="0" u="sng">
                <a:solidFill>
                  <a:srgbClr val="1C348A"/>
                </a:solidFill>
              </a:rPr>
              <a:t>Fixkostenverteilung</a:t>
            </a:r>
            <a:endParaRPr lang="de-DE" sz="1800" i="0" u="sng">
              <a:solidFill>
                <a:srgbClr val="1C348A"/>
              </a:solidFill>
            </a:endParaRPr>
          </a:p>
        </c:rich>
      </c:tx>
      <c:layout>
        <c:manualLayout>
          <c:xMode val="edge"/>
          <c:yMode val="edge"/>
          <c:x val="0.61756298059043446"/>
          <c:y val="3.5621362005852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4.8371581467445753E-2"/>
          <c:y val="2.5066794831919006E-2"/>
          <c:w val="0.47326109251155213"/>
          <c:h val="0.9472090317264964"/>
        </c:manualLayout>
      </c:layout>
      <c:doughnutChart>
        <c:varyColors val="1"/>
        <c:ser>
          <c:idx val="0"/>
          <c:order val="0"/>
          <c:spPr>
            <a:ln w="12700">
              <a:solidFill>
                <a:schemeClr val="bg1">
                  <a:lumMod val="75000"/>
                </a:schemeClr>
              </a:solidFill>
            </a:ln>
          </c:spPr>
          <c:explosion val="10"/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4A-3047-8D3A-FDC6B9047675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C4A-3047-8D3A-FDC6B9047675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4A-3047-8D3A-FDC6B9047675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C4A-3047-8D3A-FDC6B9047675}"/>
              </c:ext>
            </c:extLst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4A-3047-8D3A-FDC6B9047675}"/>
              </c:ext>
            </c:extLst>
          </c:dPt>
          <c:dPt>
            <c:idx val="5"/>
            <c:bubble3D val="0"/>
            <c:spPr>
              <a:solidFill>
                <a:srgbClr val="9D73EE"/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C4A-3047-8D3A-FDC6B9047675}"/>
              </c:ext>
            </c:extLst>
          </c:dPt>
          <c:dPt>
            <c:idx val="6"/>
            <c:bubble3D val="0"/>
            <c:spPr>
              <a:solidFill>
                <a:srgbClr val="FFCC00"/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C4A-3047-8D3A-FDC6B9047675}"/>
              </c:ext>
            </c:extLst>
          </c:dPt>
          <c:dPt>
            <c:idx val="7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2700">
                <a:solidFill>
                  <a:schemeClr val="bg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F4F3-4B4C-B34E-9DF9B6D35E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FINANZPLANER!$W$11:$W$18</c:f>
              <c:strCache>
                <c:ptCount val="8"/>
                <c:pt idx="0">
                  <c:v>Wohnkosten gesamt</c:v>
                </c:pt>
                <c:pt idx="1">
                  <c:v>Mobilitätskosten gesamt</c:v>
                </c:pt>
                <c:pt idx="2">
                  <c:v>Versicherung gesamt</c:v>
                </c:pt>
                <c:pt idx="3">
                  <c:v>Lebensmittel/ Verpflegung gesamt</c:v>
                </c:pt>
                <c:pt idx="4">
                  <c:v>Gesundheit gesamt</c:v>
                </c:pt>
                <c:pt idx="5">
                  <c:v>Abos/ Verträge gesamt</c:v>
                </c:pt>
                <c:pt idx="6">
                  <c:v>Kredite/ Sonstiges gesamt</c:v>
                </c:pt>
                <c:pt idx="7">
                  <c:v>Taschengeld gesamt</c:v>
                </c:pt>
              </c:strCache>
            </c:strRef>
          </c:cat>
          <c:val>
            <c:numRef>
              <c:f>FINANZPLANER!$X$11:$X$18</c:f>
              <c:numCache>
                <c:formatCode>#,##0.00" €"</c:formatCode>
                <c:ptCount val="8"/>
                <c:pt idx="0">
                  <c:v>1300</c:v>
                </c:pt>
                <c:pt idx="1">
                  <c:v>808.33333333333337</c:v>
                </c:pt>
                <c:pt idx="2">
                  <c:v>0</c:v>
                </c:pt>
                <c:pt idx="3">
                  <c:v>500</c:v>
                </c:pt>
                <c:pt idx="4">
                  <c:v>40</c:v>
                </c:pt>
                <c:pt idx="5">
                  <c:v>60.99</c:v>
                </c:pt>
                <c:pt idx="6">
                  <c:v>50</c:v>
                </c:pt>
                <c:pt idx="7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A-3047-8D3A-FDC6B904767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3346292220654579"/>
          <c:y val="0.16464459272900561"/>
          <c:w val="0.45508419895003255"/>
          <c:h val="0.81349903207518159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21771</xdr:colOff>
      <xdr:row>3</xdr:row>
      <xdr:rowOff>14904</xdr:rowOff>
    </xdr:from>
    <xdr:to>
      <xdr:col>15</xdr:col>
      <xdr:colOff>1937658</xdr:colOff>
      <xdr:row>21</xdr:row>
      <xdr:rowOff>10885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ACEDE73-7777-6449-9FE8-7A6F488FE3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21770</xdr:colOff>
      <xdr:row>21</xdr:row>
      <xdr:rowOff>49482</xdr:rowOff>
    </xdr:from>
    <xdr:to>
      <xdr:col>15</xdr:col>
      <xdr:colOff>1937657</xdr:colOff>
      <xdr:row>37</xdr:row>
      <xdr:rowOff>74200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F1CFB9CA-B44D-5B4A-BDF7-9DACDF671F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68038</xdr:colOff>
      <xdr:row>1</xdr:row>
      <xdr:rowOff>40822</xdr:rowOff>
    </xdr:from>
    <xdr:to>
      <xdr:col>3</xdr:col>
      <xdr:colOff>285751</xdr:colOff>
      <xdr:row>1</xdr:row>
      <xdr:rowOff>544285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F140EC5-609D-9E73-63EA-1692B1B6D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5" y="149679"/>
          <a:ext cx="503463" cy="5034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288623</xdr:colOff>
      <xdr:row>5</xdr:row>
      <xdr:rowOff>112211</xdr:rowOff>
    </xdr:from>
    <xdr:ext cx="784830" cy="280205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805C28AB-08FF-612D-A0BE-D3308582C460}"/>
            </a:ext>
          </a:extLst>
        </xdr:cNvPr>
        <xdr:cNvSpPr/>
      </xdr:nvSpPr>
      <xdr:spPr>
        <a:xfrm rot="599798">
          <a:off x="7165673" y="1245686"/>
          <a:ext cx="784830" cy="280205"/>
        </a:xfrm>
        <a:prstGeom prst="rect">
          <a:avLst/>
        </a:prstGeom>
        <a:solidFill>
          <a:srgbClr val="FFFF00"/>
        </a:solidFill>
        <a:ln>
          <a:solidFill>
            <a:srgbClr val="FFFF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1200" b="0" cap="none" spc="0">
              <a:ln w="0"/>
              <a:solidFill>
                <a:srgbClr val="1C348A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Eintragen</a:t>
          </a:r>
        </a:p>
      </xdr:txBody>
    </xdr:sp>
    <xdr:clientData/>
  </xdr:oneCellAnchor>
  <xdr:twoCellAnchor editAs="oneCell">
    <xdr:from>
      <xdr:col>2</xdr:col>
      <xdr:colOff>419191</xdr:colOff>
      <xdr:row>0</xdr:row>
      <xdr:rowOff>0</xdr:rowOff>
    </xdr:from>
    <xdr:to>
      <xdr:col>2</xdr:col>
      <xdr:colOff>723901</xdr:colOff>
      <xdr:row>0</xdr:row>
      <xdr:rowOff>295275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289EF8-DD19-4FC1-850F-7A276CDB25D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62816" y="0"/>
          <a:ext cx="304710" cy="2952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deutsche-rentenversicherung.de/DRV/DE/Online-Services/informationen_anforder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calendly.com/andrejung/erstgespra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D680-ECD2-5F42-84F8-C4FDF4E16158}">
  <sheetPr codeName="Tabelle1"/>
  <dimension ref="C1:Z49"/>
  <sheetViews>
    <sheetView showGridLines="0" tabSelected="1" zoomScale="60" zoomScaleNormal="60" workbookViewId="0">
      <selection activeCell="O41" sqref="O41"/>
    </sheetView>
  </sheetViews>
  <sheetFormatPr baseColWidth="10" defaultColWidth="10.625" defaultRowHeight="15.75"/>
  <cols>
    <col min="1" max="2" width="0.75" customWidth="1"/>
    <col min="3" max="3" width="3.75" customWidth="1"/>
    <col min="4" max="4" width="37.625" customWidth="1"/>
    <col min="5" max="5" width="19.75" customWidth="1"/>
    <col min="6" max="6" width="3.25" customWidth="1"/>
    <col min="7" max="7" width="35.125" customWidth="1"/>
    <col min="8" max="8" width="14.125" customWidth="1"/>
    <col min="9" max="9" width="2.5" customWidth="1"/>
    <col min="10" max="10" width="28.75" customWidth="1"/>
    <col min="11" max="11" width="16.5" customWidth="1"/>
    <col min="12" max="12" width="16" customWidth="1"/>
    <col min="13" max="13" width="15.25" customWidth="1"/>
    <col min="14" max="14" width="32.75" customWidth="1"/>
    <col min="15" max="15" width="33.75" customWidth="1"/>
    <col min="16" max="16" width="33.375" customWidth="1"/>
    <col min="17" max="17" width="1.25" customWidth="1"/>
    <col min="18" max="18" width="0.375" customWidth="1"/>
    <col min="19" max="19" width="11.25" style="6" customWidth="1"/>
    <col min="23" max="23" width="35.75" customWidth="1"/>
  </cols>
  <sheetData>
    <row r="1" spans="3:26" ht="9" customHeight="1" thickBot="1">
      <c r="M1" s="6"/>
    </row>
    <row r="2" spans="3:26" ht="44.25" customHeight="1">
      <c r="C2" s="20" t="s">
        <v>71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3:26" ht="8.25" customHeight="1" thickBot="1"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</row>
    <row r="4" spans="3:26" ht="27" thickBot="1">
      <c r="C4" s="21"/>
      <c r="D4" s="24" t="s">
        <v>0</v>
      </c>
      <c r="E4" s="24"/>
      <c r="F4" s="22"/>
      <c r="G4" s="25" t="s">
        <v>2</v>
      </c>
      <c r="H4" s="25"/>
      <c r="I4" s="26"/>
      <c r="J4" s="25" t="s">
        <v>6</v>
      </c>
      <c r="K4" s="25"/>
      <c r="L4" s="27" t="s">
        <v>94</v>
      </c>
      <c r="M4" s="28" t="s">
        <v>23</v>
      </c>
      <c r="N4" s="22"/>
      <c r="O4" s="22"/>
      <c r="P4" s="22"/>
      <c r="Q4" s="22"/>
      <c r="R4" s="29"/>
    </row>
    <row r="5" spans="3:26" ht="18.75" customHeight="1">
      <c r="C5" s="21"/>
      <c r="D5" s="30" t="s">
        <v>1</v>
      </c>
      <c r="E5" s="142">
        <v>5000</v>
      </c>
      <c r="F5" s="22"/>
      <c r="G5" s="31" t="s">
        <v>3</v>
      </c>
      <c r="H5" s="115">
        <v>250</v>
      </c>
      <c r="I5" s="22"/>
      <c r="J5" s="32" t="s">
        <v>72</v>
      </c>
      <c r="K5" s="115">
        <v>10000</v>
      </c>
      <c r="L5" s="135">
        <v>10000</v>
      </c>
      <c r="M5" s="33">
        <f>K5/L5</f>
        <v>1</v>
      </c>
      <c r="N5" s="22"/>
      <c r="O5" s="22"/>
      <c r="P5" s="22"/>
      <c r="Q5" s="22"/>
      <c r="R5" s="29"/>
    </row>
    <row r="6" spans="3:26" ht="18.75" customHeight="1">
      <c r="C6" s="21"/>
      <c r="D6" s="30" t="s">
        <v>93</v>
      </c>
      <c r="E6" s="143">
        <v>500</v>
      </c>
      <c r="F6" s="22"/>
      <c r="G6" s="34" t="s">
        <v>48</v>
      </c>
      <c r="H6" s="114">
        <v>250</v>
      </c>
      <c r="I6" s="22"/>
      <c r="J6" s="35" t="s">
        <v>73</v>
      </c>
      <c r="K6" s="114">
        <v>5000</v>
      </c>
      <c r="L6" s="135">
        <v>10000</v>
      </c>
      <c r="M6" s="33">
        <f t="shared" ref="M6:M13" si="0">K6/L6</f>
        <v>0.5</v>
      </c>
      <c r="N6" s="22"/>
      <c r="O6" s="22"/>
      <c r="P6" s="22"/>
      <c r="Q6" s="22"/>
      <c r="R6" s="29"/>
      <c r="U6" s="36"/>
      <c r="V6" s="36"/>
      <c r="W6" s="36"/>
      <c r="X6" s="36"/>
      <c r="Y6" s="36"/>
      <c r="Z6" s="36"/>
    </row>
    <row r="7" spans="3:26" ht="18.75" customHeight="1">
      <c r="C7" s="21"/>
      <c r="D7" s="30" t="s">
        <v>92</v>
      </c>
      <c r="E7" s="143">
        <v>600</v>
      </c>
      <c r="F7" s="22"/>
      <c r="G7" s="34" t="s">
        <v>4</v>
      </c>
      <c r="H7" s="114">
        <v>250</v>
      </c>
      <c r="I7" s="22"/>
      <c r="J7" s="35" t="s">
        <v>74</v>
      </c>
      <c r="K7" s="114">
        <v>9000</v>
      </c>
      <c r="L7" s="135">
        <v>12000</v>
      </c>
      <c r="M7" s="33">
        <f t="shared" si="0"/>
        <v>0.75</v>
      </c>
      <c r="N7" s="22"/>
      <c r="O7" s="22"/>
      <c r="P7" s="22"/>
      <c r="Q7" s="22"/>
      <c r="R7" s="29"/>
      <c r="U7" s="36"/>
      <c r="V7" s="36"/>
      <c r="W7" s="36"/>
      <c r="X7" s="36"/>
      <c r="Y7" s="36"/>
      <c r="Z7" s="36"/>
    </row>
    <row r="8" spans="3:26" ht="19.5" thickBot="1">
      <c r="C8" s="21"/>
      <c r="D8" s="37"/>
      <c r="E8" s="144">
        <f>0</f>
        <v>0</v>
      </c>
      <c r="F8" s="22"/>
      <c r="G8" s="34" t="s">
        <v>42</v>
      </c>
      <c r="H8" s="114">
        <v>0</v>
      </c>
      <c r="I8" s="22"/>
      <c r="J8" s="35" t="s">
        <v>75</v>
      </c>
      <c r="K8" s="114">
        <v>15000</v>
      </c>
      <c r="L8" s="135">
        <v>20000</v>
      </c>
      <c r="M8" s="33">
        <f t="shared" si="0"/>
        <v>0.75</v>
      </c>
      <c r="N8" s="22"/>
      <c r="O8" s="22"/>
      <c r="P8" s="22"/>
      <c r="Q8" s="22"/>
      <c r="R8" s="29"/>
      <c r="U8" s="36"/>
      <c r="V8" s="36"/>
      <c r="W8" s="36"/>
      <c r="X8" s="36"/>
      <c r="Y8" s="36"/>
      <c r="Z8" s="36"/>
    </row>
    <row r="9" spans="3:26" ht="19.5" thickBot="1">
      <c r="C9" s="21"/>
      <c r="D9" s="38" t="s">
        <v>13</v>
      </c>
      <c r="E9" s="145">
        <f>SUM(E5:E8)</f>
        <v>6100</v>
      </c>
      <c r="F9" s="22"/>
      <c r="G9" s="34" t="s">
        <v>47</v>
      </c>
      <c r="H9" s="114">
        <v>250</v>
      </c>
      <c r="I9" s="22"/>
      <c r="J9" s="35" t="s">
        <v>76</v>
      </c>
      <c r="K9" s="114">
        <v>20000</v>
      </c>
      <c r="L9" s="135">
        <v>30000</v>
      </c>
      <c r="M9" s="33">
        <f t="shared" si="0"/>
        <v>0.66666666666666663</v>
      </c>
      <c r="N9" s="22"/>
      <c r="O9" s="22"/>
      <c r="P9" s="22"/>
      <c r="Q9" s="22"/>
      <c r="R9" s="29"/>
      <c r="U9" s="36"/>
      <c r="V9" s="39"/>
      <c r="W9" s="39"/>
      <c r="X9" s="39"/>
      <c r="Y9" s="39"/>
      <c r="Z9" s="36"/>
    </row>
    <row r="10" spans="3:26" ht="18.75">
      <c r="C10" s="21"/>
      <c r="D10" s="22"/>
      <c r="E10" s="22"/>
      <c r="F10" s="22"/>
      <c r="G10" s="34" t="s">
        <v>91</v>
      </c>
      <c r="H10" s="114"/>
      <c r="I10" s="22"/>
      <c r="J10" s="35" t="s">
        <v>65</v>
      </c>
      <c r="K10" s="114">
        <v>0</v>
      </c>
      <c r="L10" s="135">
        <v>0</v>
      </c>
      <c r="M10" s="33" t="e">
        <f t="shared" si="0"/>
        <v>#DIV/0!</v>
      </c>
      <c r="N10" s="22"/>
      <c r="O10" s="22"/>
      <c r="P10" s="22"/>
      <c r="Q10" s="22"/>
      <c r="R10" s="29"/>
      <c r="U10" s="36"/>
      <c r="V10" s="39"/>
      <c r="W10" s="39"/>
      <c r="X10" s="39"/>
      <c r="Y10" s="39"/>
      <c r="Z10" s="36"/>
    </row>
    <row r="11" spans="3:26" ht="19.149999999999999" customHeight="1" thickBot="1">
      <c r="C11" s="21"/>
      <c r="D11" s="22"/>
      <c r="E11" s="22"/>
      <c r="F11" s="22"/>
      <c r="G11" s="40"/>
      <c r="H11" s="116"/>
      <c r="I11" s="22"/>
      <c r="J11" s="35" t="s">
        <v>78</v>
      </c>
      <c r="K11" s="114">
        <v>0</v>
      </c>
      <c r="L11" s="135">
        <v>0</v>
      </c>
      <c r="M11" s="33" t="e">
        <f t="shared" si="0"/>
        <v>#DIV/0!</v>
      </c>
      <c r="N11" s="22"/>
      <c r="O11" s="22"/>
      <c r="P11" s="22"/>
      <c r="Q11" s="22"/>
      <c r="R11" s="29"/>
      <c r="U11" s="36"/>
      <c r="V11" s="39"/>
      <c r="W11" s="41" t="s">
        <v>18</v>
      </c>
      <c r="X11" s="42">
        <f>E30</f>
        <v>1300</v>
      </c>
      <c r="Y11" s="39"/>
      <c r="Z11" s="36"/>
    </row>
    <row r="12" spans="3:26" ht="19.5" thickBot="1">
      <c r="C12" s="21"/>
      <c r="D12" s="22"/>
      <c r="E12" s="22"/>
      <c r="F12" s="22"/>
      <c r="G12" s="43" t="s">
        <v>95</v>
      </c>
      <c r="H12" s="117">
        <f>SUM(H5:H11)</f>
        <v>1000</v>
      </c>
      <c r="I12" s="22"/>
      <c r="J12" s="44" t="s">
        <v>77</v>
      </c>
      <c r="K12" s="116">
        <v>0</v>
      </c>
      <c r="L12" s="136">
        <v>0</v>
      </c>
      <c r="M12" s="33" t="e">
        <f t="shared" si="0"/>
        <v>#DIV/0!</v>
      </c>
      <c r="N12" s="22"/>
      <c r="O12" s="22"/>
      <c r="P12" s="22"/>
      <c r="Q12" s="22"/>
      <c r="R12" s="29"/>
      <c r="U12" s="36"/>
      <c r="V12" s="39"/>
      <c r="W12" s="41" t="s">
        <v>29</v>
      </c>
      <c r="X12" s="42">
        <f>E40</f>
        <v>808.33333333333337</v>
      </c>
      <c r="Y12" s="39"/>
      <c r="Z12" s="36"/>
    </row>
    <row r="13" spans="3:26" ht="20.45" customHeight="1" thickBot="1">
      <c r="C13" s="21"/>
      <c r="D13" s="22"/>
      <c r="E13" s="22"/>
      <c r="F13" s="22"/>
      <c r="G13" s="22"/>
      <c r="H13" s="22"/>
      <c r="I13" s="22"/>
      <c r="J13" s="45" t="s">
        <v>15</v>
      </c>
      <c r="K13" s="134">
        <f>SUM(K5:K12)</f>
        <v>59000</v>
      </c>
      <c r="L13" s="137">
        <f>SUM(L5:L12)</f>
        <v>82000</v>
      </c>
      <c r="M13" s="146">
        <f t="shared" si="0"/>
        <v>0.71951219512195119</v>
      </c>
      <c r="N13" s="22"/>
      <c r="O13" s="22"/>
      <c r="P13" s="22"/>
      <c r="Q13" s="22"/>
      <c r="R13" s="29"/>
      <c r="U13" s="36"/>
      <c r="V13" s="39"/>
      <c r="W13" s="41" t="s">
        <v>19</v>
      </c>
      <c r="X13" s="42">
        <f>H27</f>
        <v>0</v>
      </c>
      <c r="Y13" s="39"/>
      <c r="Z13" s="36"/>
    </row>
    <row r="14" spans="3:26" ht="3.75" customHeight="1" thickBot="1">
      <c r="C14" s="21"/>
      <c r="D14" s="22"/>
      <c r="E14" s="22"/>
      <c r="F14" s="22"/>
      <c r="G14" s="22"/>
      <c r="H14" s="22"/>
      <c r="I14" s="22"/>
      <c r="J14" s="46"/>
      <c r="K14" s="47"/>
      <c r="L14" s="48"/>
      <c r="M14" s="22"/>
      <c r="N14" s="22"/>
      <c r="O14" s="22"/>
      <c r="P14" s="22"/>
      <c r="Q14" s="22"/>
      <c r="R14" s="29"/>
      <c r="U14" s="36"/>
      <c r="V14" s="39"/>
      <c r="W14" s="41" t="s">
        <v>34</v>
      </c>
      <c r="X14" s="42">
        <f>H34</f>
        <v>500</v>
      </c>
      <c r="Y14" s="39"/>
      <c r="Z14" s="36"/>
    </row>
    <row r="15" spans="3:26" ht="4.9000000000000004" customHeight="1" thickBot="1">
      <c r="C15" s="21"/>
      <c r="D15" s="49"/>
      <c r="E15" s="49"/>
      <c r="F15" s="49"/>
      <c r="G15" s="49"/>
      <c r="H15" s="49"/>
      <c r="I15" s="49"/>
      <c r="J15" s="50"/>
      <c r="K15" s="51"/>
      <c r="L15" s="48"/>
      <c r="M15" s="22"/>
      <c r="N15" s="22"/>
      <c r="O15" s="22"/>
      <c r="P15" s="22"/>
      <c r="Q15" s="22"/>
      <c r="R15" s="29"/>
      <c r="U15" s="36"/>
      <c r="V15" s="39"/>
      <c r="W15" s="41" t="s">
        <v>33</v>
      </c>
      <c r="X15" s="42">
        <f>H40</f>
        <v>40</v>
      </c>
      <c r="Y15" s="39"/>
      <c r="Z15" s="36"/>
    </row>
    <row r="16" spans="3:26" ht="18" customHeight="1" thickBot="1">
      <c r="C16" s="21"/>
      <c r="D16" s="52" t="s">
        <v>5</v>
      </c>
      <c r="E16" s="52"/>
      <c r="F16" s="52"/>
      <c r="G16" s="52"/>
      <c r="H16" s="52"/>
      <c r="I16" s="52"/>
      <c r="J16" s="52"/>
      <c r="K16" s="52"/>
      <c r="L16" s="22"/>
      <c r="M16" s="22"/>
      <c r="N16" s="22"/>
      <c r="O16" s="22"/>
      <c r="P16" s="22"/>
      <c r="Q16" s="22"/>
      <c r="R16" s="29"/>
      <c r="U16" s="36"/>
      <c r="V16" s="39"/>
      <c r="W16" s="41" t="s">
        <v>24</v>
      </c>
      <c r="X16" s="42">
        <f>K29</f>
        <v>60.99</v>
      </c>
      <c r="Y16" s="39"/>
      <c r="Z16" s="36"/>
    </row>
    <row r="17" spans="3:26" ht="18.600000000000001" customHeight="1" thickBot="1">
      <c r="C17" s="21"/>
      <c r="D17" s="52"/>
      <c r="E17" s="52"/>
      <c r="F17" s="52"/>
      <c r="G17" s="52"/>
      <c r="H17" s="52"/>
      <c r="I17" s="52"/>
      <c r="J17" s="52"/>
      <c r="K17" s="52"/>
      <c r="L17" s="22"/>
      <c r="M17" s="22"/>
      <c r="N17" s="22"/>
      <c r="O17" s="22"/>
      <c r="P17" s="22"/>
      <c r="Q17" s="22"/>
      <c r="R17" s="29"/>
      <c r="U17" s="36"/>
      <c r="V17" s="39"/>
      <c r="W17" s="41" t="s">
        <v>59</v>
      </c>
      <c r="X17" s="42">
        <f>K40</f>
        <v>50</v>
      </c>
      <c r="Y17" s="39"/>
      <c r="Z17" s="36"/>
    </row>
    <row r="18" spans="3:26" ht="24" thickBot="1">
      <c r="C18" s="21"/>
      <c r="D18" s="53" t="s">
        <v>7</v>
      </c>
      <c r="E18" s="53"/>
      <c r="F18" s="22"/>
      <c r="G18" s="54" t="s">
        <v>17</v>
      </c>
      <c r="H18" s="54"/>
      <c r="I18" s="22"/>
      <c r="J18" s="55" t="s">
        <v>20</v>
      </c>
      <c r="K18" s="55"/>
      <c r="L18" s="22"/>
      <c r="M18" s="22"/>
      <c r="N18" s="22"/>
      <c r="O18" s="22"/>
      <c r="P18" s="22"/>
      <c r="Q18" s="22"/>
      <c r="R18" s="29"/>
      <c r="U18" s="36"/>
      <c r="V18" s="36"/>
      <c r="W18" s="41" t="s">
        <v>40</v>
      </c>
      <c r="X18" s="56">
        <f>E44</f>
        <v>200</v>
      </c>
      <c r="Y18" s="36"/>
      <c r="Z18" s="36"/>
    </row>
    <row r="19" spans="3:26" ht="18" customHeight="1">
      <c r="C19" s="21"/>
      <c r="D19" s="57" t="s">
        <v>43</v>
      </c>
      <c r="E19" s="58">
        <v>1000</v>
      </c>
      <c r="F19" s="22"/>
      <c r="G19" s="59" t="s">
        <v>50</v>
      </c>
      <c r="H19" s="138">
        <v>0</v>
      </c>
      <c r="I19" s="22"/>
      <c r="J19" s="60" t="s">
        <v>21</v>
      </c>
      <c r="K19" s="130">
        <v>50</v>
      </c>
      <c r="L19" s="22"/>
      <c r="M19" s="22"/>
      <c r="N19" s="22"/>
      <c r="O19" s="22"/>
      <c r="P19" s="22"/>
      <c r="Q19" s="22"/>
      <c r="R19" s="29"/>
      <c r="U19" s="36"/>
      <c r="V19" s="36"/>
      <c r="W19" s="36"/>
      <c r="X19" s="36"/>
      <c r="Y19" s="36"/>
      <c r="Z19" s="36"/>
    </row>
    <row r="20" spans="3:26" ht="18" customHeight="1">
      <c r="C20" s="21"/>
      <c r="D20" s="61" t="s">
        <v>9</v>
      </c>
      <c r="E20" s="62">
        <v>200</v>
      </c>
      <c r="F20" s="22"/>
      <c r="G20" s="63" t="s">
        <v>51</v>
      </c>
      <c r="H20" s="139">
        <v>0</v>
      </c>
      <c r="I20" s="22"/>
      <c r="J20" s="64" t="s">
        <v>61</v>
      </c>
      <c r="K20" s="131">
        <v>0</v>
      </c>
      <c r="L20" s="22"/>
      <c r="M20" s="22"/>
      <c r="N20" s="22"/>
      <c r="O20" s="22"/>
      <c r="P20" s="22"/>
      <c r="Q20" s="22"/>
      <c r="R20" s="29"/>
      <c r="U20" s="36"/>
      <c r="V20" s="36"/>
      <c r="W20" s="36"/>
      <c r="X20" s="36"/>
      <c r="Y20" s="36"/>
    </row>
    <row r="21" spans="3:26" ht="18" customHeight="1">
      <c r="C21" s="21"/>
      <c r="D21" s="61" t="s">
        <v>8</v>
      </c>
      <c r="E21" s="62">
        <v>0</v>
      </c>
      <c r="F21" s="22"/>
      <c r="G21" s="63" t="s">
        <v>52</v>
      </c>
      <c r="H21" s="139">
        <v>0</v>
      </c>
      <c r="I21" s="22"/>
      <c r="J21" s="64" t="s">
        <v>62</v>
      </c>
      <c r="K21" s="131">
        <v>10.99</v>
      </c>
      <c r="L21" s="22"/>
      <c r="M21" s="22"/>
      <c r="N21" s="22"/>
      <c r="O21" s="22"/>
      <c r="P21" s="22"/>
      <c r="Q21" s="22"/>
      <c r="R21" s="29"/>
      <c r="U21" s="36"/>
      <c r="V21" s="36"/>
      <c r="W21" s="36"/>
      <c r="X21" s="36"/>
      <c r="Y21" s="36"/>
    </row>
    <row r="22" spans="3:26" ht="18" customHeight="1">
      <c r="C22" s="21"/>
      <c r="D22" s="61" t="s">
        <v>11</v>
      </c>
      <c r="E22" s="62">
        <v>50</v>
      </c>
      <c r="F22" s="22"/>
      <c r="G22" s="63" t="s">
        <v>53</v>
      </c>
      <c r="H22" s="139">
        <v>0</v>
      </c>
      <c r="I22" s="22"/>
      <c r="J22" s="64" t="s">
        <v>63</v>
      </c>
      <c r="K22" s="131">
        <v>0</v>
      </c>
      <c r="L22" s="22"/>
      <c r="M22" s="22"/>
      <c r="N22" s="22"/>
      <c r="O22" s="22"/>
      <c r="P22" s="22"/>
      <c r="Q22" s="22"/>
      <c r="R22" s="29"/>
    </row>
    <row r="23" spans="3:26" ht="18" customHeight="1">
      <c r="C23" s="21"/>
      <c r="D23" s="61" t="s">
        <v>10</v>
      </c>
      <c r="E23" s="62">
        <f>0</f>
        <v>0</v>
      </c>
      <c r="F23" s="22"/>
      <c r="G23" s="63" t="s">
        <v>54</v>
      </c>
      <c r="H23" s="139">
        <v>0</v>
      </c>
      <c r="I23" s="22"/>
      <c r="J23" s="64" t="s">
        <v>64</v>
      </c>
      <c r="K23" s="131">
        <v>0</v>
      </c>
      <c r="L23" s="22"/>
      <c r="M23" s="22"/>
      <c r="N23" s="22"/>
      <c r="O23" s="22"/>
      <c r="P23" s="22"/>
      <c r="Q23" s="22"/>
      <c r="R23" s="29"/>
    </row>
    <row r="24" spans="3:26" ht="18" customHeight="1">
      <c r="C24" s="21"/>
      <c r="D24" s="61" t="s">
        <v>12</v>
      </c>
      <c r="E24" s="62">
        <f>0</f>
        <v>0</v>
      </c>
      <c r="F24" s="22"/>
      <c r="G24" s="63" t="s">
        <v>55</v>
      </c>
      <c r="H24" s="139">
        <v>0</v>
      </c>
      <c r="I24" s="22"/>
      <c r="J24" s="64" t="s">
        <v>22</v>
      </c>
      <c r="K24" s="131">
        <v>0</v>
      </c>
      <c r="L24" s="22"/>
      <c r="M24" s="22"/>
      <c r="N24" s="22"/>
      <c r="O24" s="22"/>
      <c r="P24" s="22"/>
      <c r="Q24" s="22"/>
      <c r="R24" s="29"/>
    </row>
    <row r="25" spans="3:26" ht="18.75" customHeight="1">
      <c r="C25" s="21"/>
      <c r="D25" s="61" t="s">
        <v>16</v>
      </c>
      <c r="E25" s="62">
        <f>0</f>
        <v>0</v>
      </c>
      <c r="F25" s="22"/>
      <c r="G25" s="65" t="s">
        <v>56</v>
      </c>
      <c r="H25" s="139">
        <v>0</v>
      </c>
      <c r="I25" s="22"/>
      <c r="J25" s="64" t="s">
        <v>66</v>
      </c>
      <c r="K25" s="131">
        <v>0</v>
      </c>
      <c r="L25" s="22"/>
      <c r="M25" s="22"/>
      <c r="N25" s="22"/>
      <c r="O25" s="22"/>
      <c r="P25" s="22"/>
      <c r="Q25" s="22"/>
      <c r="R25" s="29"/>
    </row>
    <row r="26" spans="3:26" ht="19.5" thickBot="1">
      <c r="C26" s="21"/>
      <c r="D26" s="61" t="s">
        <v>57</v>
      </c>
      <c r="E26" s="62">
        <f>0</f>
        <v>0</v>
      </c>
      <c r="F26" s="22"/>
      <c r="G26" s="66"/>
      <c r="H26" s="140">
        <f>0</f>
        <v>0</v>
      </c>
      <c r="I26" s="22"/>
      <c r="J26" s="64"/>
      <c r="K26" s="131">
        <f>0</f>
        <v>0</v>
      </c>
      <c r="L26" s="22"/>
      <c r="M26" s="22"/>
      <c r="N26" s="22"/>
      <c r="O26" s="22"/>
      <c r="P26" s="22"/>
      <c r="Q26" s="22"/>
      <c r="R26" s="29"/>
    </row>
    <row r="27" spans="3:26" ht="19.5" thickBot="1">
      <c r="C27" s="21"/>
      <c r="D27" s="61" t="s">
        <v>81</v>
      </c>
      <c r="E27" s="62">
        <v>50</v>
      </c>
      <c r="F27" s="22"/>
      <c r="G27" s="67" t="s">
        <v>19</v>
      </c>
      <c r="H27" s="141">
        <f>SUM(H19:H26)</f>
        <v>0</v>
      </c>
      <c r="I27" s="22"/>
      <c r="J27" s="64"/>
      <c r="K27" s="131">
        <f>0</f>
        <v>0</v>
      </c>
      <c r="L27" s="22"/>
      <c r="M27" s="22"/>
      <c r="N27" s="22"/>
      <c r="O27" s="22"/>
      <c r="P27" s="22"/>
      <c r="Q27" s="22"/>
      <c r="R27" s="29"/>
    </row>
    <row r="28" spans="3:26" ht="19.5" thickBot="1">
      <c r="C28" s="21"/>
      <c r="D28" s="61"/>
      <c r="E28" s="62"/>
      <c r="F28" s="22"/>
      <c r="G28" s="22"/>
      <c r="H28" s="22"/>
      <c r="I28" s="22"/>
      <c r="J28" s="68"/>
      <c r="K28" s="132">
        <f>0</f>
        <v>0</v>
      </c>
      <c r="L28" s="22"/>
      <c r="M28" s="22"/>
      <c r="N28" s="22"/>
      <c r="O28" s="22"/>
      <c r="P28" s="22"/>
      <c r="Q28" s="22"/>
      <c r="R28" s="29"/>
    </row>
    <row r="29" spans="3:26" ht="19.5" thickBot="1">
      <c r="C29" s="21"/>
      <c r="D29" s="69"/>
      <c r="E29" s="70"/>
      <c r="F29" s="22"/>
      <c r="G29" s="22"/>
      <c r="H29" s="22"/>
      <c r="I29" s="22"/>
      <c r="J29" s="71" t="s">
        <v>24</v>
      </c>
      <c r="K29" s="133">
        <f>SUM(K19:K28)</f>
        <v>60.99</v>
      </c>
      <c r="L29" s="22"/>
      <c r="M29" s="22"/>
      <c r="N29" s="22"/>
      <c r="O29" s="22"/>
      <c r="P29" s="22"/>
      <c r="Q29" s="22"/>
      <c r="R29" s="29"/>
    </row>
    <row r="30" spans="3:26" ht="24" thickBot="1">
      <c r="C30" s="21"/>
      <c r="D30" s="72" t="s">
        <v>18</v>
      </c>
      <c r="E30" s="73">
        <f>SUM(E19:E29)</f>
        <v>1300</v>
      </c>
      <c r="F30" s="22"/>
      <c r="G30" s="74" t="s">
        <v>35</v>
      </c>
      <c r="H30" s="74"/>
      <c r="I30" s="22"/>
      <c r="J30" s="22"/>
      <c r="K30" s="22"/>
      <c r="L30" s="22"/>
      <c r="M30" s="22"/>
      <c r="N30" s="22"/>
      <c r="O30" s="22"/>
      <c r="P30" s="22"/>
      <c r="Q30" s="22"/>
      <c r="R30" s="29"/>
    </row>
    <row r="31" spans="3:26" ht="18.75" thickBot="1">
      <c r="C31" s="21"/>
      <c r="D31" s="22"/>
      <c r="E31" s="22"/>
      <c r="F31" s="22"/>
      <c r="G31" s="75" t="s">
        <v>30</v>
      </c>
      <c r="H31" s="76">
        <v>500</v>
      </c>
      <c r="I31" s="22"/>
      <c r="J31" s="22"/>
      <c r="K31" s="22"/>
      <c r="L31" s="22"/>
      <c r="M31" s="22"/>
      <c r="N31" s="22"/>
      <c r="O31" s="22"/>
      <c r="P31" s="22"/>
      <c r="Q31" s="22"/>
      <c r="R31" s="29"/>
    </row>
    <row r="32" spans="3:26" ht="24" thickBot="1">
      <c r="C32" s="21"/>
      <c r="D32" s="77" t="s">
        <v>25</v>
      </c>
      <c r="E32" s="77"/>
      <c r="F32" s="22"/>
      <c r="G32" s="78"/>
      <c r="H32" s="79">
        <v>0</v>
      </c>
      <c r="I32" s="22"/>
      <c r="J32" s="80" t="s">
        <v>60</v>
      </c>
      <c r="K32" s="80"/>
      <c r="L32" s="22"/>
      <c r="M32" s="22"/>
      <c r="N32" s="22"/>
      <c r="O32" s="22"/>
      <c r="P32" s="22"/>
      <c r="Q32" s="22"/>
      <c r="R32" s="29"/>
    </row>
    <row r="33" spans="3:18" ht="19.5" thickBot="1">
      <c r="C33" s="21"/>
      <c r="D33" s="81" t="s">
        <v>44</v>
      </c>
      <c r="E33" s="120">
        <v>500</v>
      </c>
      <c r="F33" s="22"/>
      <c r="G33" s="78"/>
      <c r="H33" s="79">
        <f>0</f>
        <v>0</v>
      </c>
      <c r="I33" s="22"/>
      <c r="J33" s="82" t="s">
        <v>41</v>
      </c>
      <c r="K33" s="127">
        <v>50</v>
      </c>
      <c r="L33" s="22"/>
      <c r="M33" s="22"/>
      <c r="N33" s="22"/>
      <c r="O33" s="22"/>
      <c r="P33" s="22"/>
      <c r="Q33" s="22"/>
      <c r="R33" s="29"/>
    </row>
    <row r="34" spans="3:18" ht="19.5" thickBot="1">
      <c r="C34" s="21"/>
      <c r="D34" s="83" t="s">
        <v>27</v>
      </c>
      <c r="E34" s="121">
        <f>0</f>
        <v>0</v>
      </c>
      <c r="F34" s="22"/>
      <c r="G34" s="84" t="s">
        <v>34</v>
      </c>
      <c r="H34" s="85">
        <f>SUM(H31:H33)</f>
        <v>500</v>
      </c>
      <c r="I34" s="22"/>
      <c r="J34" s="86" t="s">
        <v>80</v>
      </c>
      <c r="K34" s="128">
        <v>0</v>
      </c>
      <c r="L34" s="22"/>
      <c r="M34" s="22"/>
      <c r="N34" s="22"/>
      <c r="O34" s="22"/>
      <c r="P34" s="22"/>
      <c r="Q34" s="22"/>
      <c r="R34" s="29"/>
    </row>
    <row r="35" spans="3:18" ht="19.5" thickBot="1">
      <c r="C35" s="21"/>
      <c r="D35" s="83" t="s">
        <v>26</v>
      </c>
      <c r="E35" s="121">
        <f>0</f>
        <v>0</v>
      </c>
      <c r="F35" s="22"/>
      <c r="G35" s="46"/>
      <c r="H35" s="48"/>
      <c r="I35" s="22"/>
      <c r="J35" s="86" t="s">
        <v>83</v>
      </c>
      <c r="K35" s="128">
        <f>0</f>
        <v>0</v>
      </c>
      <c r="L35" s="22"/>
      <c r="M35" s="22"/>
      <c r="N35" s="22"/>
      <c r="O35" s="22"/>
      <c r="P35" s="22"/>
      <c r="Q35" s="22"/>
      <c r="R35" s="29"/>
    </row>
    <row r="36" spans="3:18" ht="24" thickBot="1">
      <c r="C36" s="21"/>
      <c r="D36" s="83" t="s">
        <v>28</v>
      </c>
      <c r="E36" s="121">
        <f>0</f>
        <v>0</v>
      </c>
      <c r="F36" s="22"/>
      <c r="G36" s="87" t="s">
        <v>31</v>
      </c>
      <c r="H36" s="87"/>
      <c r="I36" s="22"/>
      <c r="J36" s="86"/>
      <c r="K36" s="128">
        <f>0</f>
        <v>0</v>
      </c>
      <c r="L36" s="22"/>
      <c r="M36" s="22"/>
      <c r="N36" s="22"/>
      <c r="O36" s="22"/>
      <c r="P36" s="22"/>
      <c r="Q36" s="22"/>
      <c r="R36" s="29"/>
    </row>
    <row r="37" spans="3:18" ht="18" customHeight="1">
      <c r="C37" s="21"/>
      <c r="D37" s="83" t="s">
        <v>45</v>
      </c>
      <c r="E37" s="121">
        <v>300</v>
      </c>
      <c r="F37" s="22"/>
      <c r="G37" s="88" t="s">
        <v>32</v>
      </c>
      <c r="H37" s="124">
        <v>0</v>
      </c>
      <c r="I37" s="22"/>
      <c r="J37" s="86"/>
      <c r="K37" s="128">
        <f>0</f>
        <v>0</v>
      </c>
      <c r="L37" s="22"/>
      <c r="M37" s="22"/>
      <c r="N37" s="22"/>
      <c r="O37" s="22"/>
      <c r="P37" s="22"/>
      <c r="Q37" s="22"/>
      <c r="R37" s="29"/>
    </row>
    <row r="38" spans="3:18" ht="19.5" thickBot="1">
      <c r="C38" s="21"/>
      <c r="D38" s="83" t="s">
        <v>82</v>
      </c>
      <c r="E38" s="121">
        <f>100/12</f>
        <v>8.3333333333333339</v>
      </c>
      <c r="F38" s="22"/>
      <c r="G38" s="89" t="s">
        <v>46</v>
      </c>
      <c r="H38" s="125">
        <v>0</v>
      </c>
      <c r="I38" s="22"/>
      <c r="J38" s="86"/>
      <c r="K38" s="128">
        <f>0</f>
        <v>0</v>
      </c>
      <c r="L38" s="22"/>
      <c r="M38" s="22"/>
      <c r="N38" s="22"/>
      <c r="O38" s="22"/>
      <c r="P38" s="22"/>
      <c r="Q38" s="22"/>
      <c r="R38" s="29"/>
    </row>
    <row r="39" spans="3:18" ht="24" thickBot="1">
      <c r="C39" s="21"/>
      <c r="D39" s="90"/>
      <c r="E39" s="122">
        <f>0</f>
        <v>0</v>
      </c>
      <c r="F39" s="22"/>
      <c r="G39" s="89" t="s">
        <v>79</v>
      </c>
      <c r="H39" s="125">
        <v>40</v>
      </c>
      <c r="I39" s="22"/>
      <c r="J39" s="86"/>
      <c r="K39" s="128">
        <f>0</f>
        <v>0</v>
      </c>
      <c r="L39" s="22"/>
      <c r="M39" s="22"/>
      <c r="N39" s="91" t="s">
        <v>37</v>
      </c>
      <c r="O39" s="92">
        <f>E9</f>
        <v>6100</v>
      </c>
      <c r="P39" s="22"/>
      <c r="Q39" s="22"/>
      <c r="R39" s="29"/>
    </row>
    <row r="40" spans="3:18" ht="24" thickBot="1">
      <c r="C40" s="21"/>
      <c r="D40" s="93" t="s">
        <v>29</v>
      </c>
      <c r="E40" s="123">
        <f>SUM(E33:E39)</f>
        <v>808.33333333333337</v>
      </c>
      <c r="F40" s="22"/>
      <c r="G40" s="94" t="s">
        <v>33</v>
      </c>
      <c r="H40" s="126">
        <f>SUM(H37:H39)</f>
        <v>40</v>
      </c>
      <c r="I40" s="22"/>
      <c r="J40" s="95" t="s">
        <v>58</v>
      </c>
      <c r="K40" s="129">
        <f>SUM(K33:K39)</f>
        <v>50</v>
      </c>
      <c r="L40" s="22"/>
      <c r="M40" s="22"/>
      <c r="N40" s="96" t="s">
        <v>36</v>
      </c>
      <c r="O40" s="97">
        <f>E48</f>
        <v>3159.3233333333333</v>
      </c>
      <c r="P40" s="22"/>
      <c r="Q40" s="22"/>
      <c r="R40" s="29"/>
    </row>
    <row r="41" spans="3:18" ht="24" thickBot="1">
      <c r="C41" s="21"/>
      <c r="D41" s="22"/>
      <c r="E41" s="22"/>
      <c r="F41" s="22"/>
      <c r="G41" s="22"/>
      <c r="H41" s="22"/>
      <c r="I41" s="22"/>
      <c r="J41" s="98"/>
      <c r="K41" s="98"/>
      <c r="L41" s="22"/>
      <c r="M41" s="22"/>
      <c r="N41" s="99" t="s">
        <v>14</v>
      </c>
      <c r="O41" s="100">
        <f>H12</f>
        <v>1000</v>
      </c>
      <c r="P41" s="22"/>
      <c r="Q41" s="22"/>
      <c r="R41" s="29"/>
    </row>
    <row r="42" spans="3:18" ht="24" thickBot="1">
      <c r="C42" s="21"/>
      <c r="D42" s="101" t="s">
        <v>38</v>
      </c>
      <c r="E42" s="101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9"/>
    </row>
    <row r="43" spans="3:18" ht="24" customHeight="1">
      <c r="C43" s="21"/>
      <c r="D43" s="102" t="s">
        <v>39</v>
      </c>
      <c r="E43" s="118">
        <v>200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9"/>
    </row>
    <row r="44" spans="3:18" ht="18.75">
      <c r="C44" s="21"/>
      <c r="D44" s="102" t="s">
        <v>40</v>
      </c>
      <c r="E44" s="118">
        <f>E43</f>
        <v>200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9"/>
    </row>
    <row r="45" spans="3:18" ht="19.5" thickBot="1">
      <c r="C45" s="21"/>
      <c r="D45" s="102"/>
      <c r="E45" s="118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9"/>
    </row>
    <row r="46" spans="3:18" ht="28.5" customHeight="1" thickBot="1">
      <c r="C46" s="21"/>
      <c r="D46" s="103" t="s">
        <v>36</v>
      </c>
      <c r="E46" s="119">
        <f>SUM(E43:E45)</f>
        <v>400</v>
      </c>
      <c r="F46" s="22"/>
      <c r="G46" s="22"/>
      <c r="H46" s="22"/>
      <c r="I46" s="22"/>
      <c r="J46" s="22"/>
      <c r="K46" s="22"/>
      <c r="L46" s="22"/>
      <c r="M46" s="22"/>
      <c r="N46" s="96" t="s">
        <v>49</v>
      </c>
      <c r="O46" s="104">
        <f>O39-O40-O41</f>
        <v>1940.6766666666667</v>
      </c>
      <c r="P46" s="105" t="str">
        <f>IF(O46&gt;0, "Erhöhe Deine Sparrate!", IF(O46=0,"","Du bist im Minus!"))</f>
        <v>Erhöhe Deine Sparrate!</v>
      </c>
      <c r="Q46" s="49"/>
      <c r="R46" s="29"/>
    </row>
    <row r="47" spans="3:18" ht="16.5" thickBot="1">
      <c r="C47" s="21"/>
      <c r="D47" s="22"/>
      <c r="E47" s="106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3"/>
    </row>
    <row r="48" spans="3:18" ht="30.75" customHeight="1" thickBot="1">
      <c r="C48" s="21"/>
      <c r="D48" s="107" t="s">
        <v>36</v>
      </c>
      <c r="E48" s="108">
        <f>E30+H27+K29+K40+H34+H40+E40+E46</f>
        <v>3159.3233333333333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3"/>
    </row>
    <row r="49" spans="3:18" ht="16.5" thickBot="1">
      <c r="C49" s="2"/>
      <c r="D49" s="109"/>
      <c r="E49" s="110"/>
      <c r="F49" s="3"/>
      <c r="G49" s="3"/>
      <c r="H49" s="3"/>
      <c r="I49" s="3"/>
      <c r="J49" s="3"/>
      <c r="K49" s="3"/>
      <c r="L49" s="3"/>
      <c r="M49" s="3"/>
      <c r="N49" s="3"/>
      <c r="O49" s="3"/>
      <c r="P49" s="111"/>
      <c r="Q49" s="112"/>
      <c r="R49" s="113"/>
    </row>
  </sheetData>
  <sheetProtection formatCells="0" formatColumns="0" formatRows="0" selectLockedCells="1"/>
  <mergeCells count="13">
    <mergeCell ref="C2:R2"/>
    <mergeCell ref="J32:K32"/>
    <mergeCell ref="J18:K18"/>
    <mergeCell ref="D42:E42"/>
    <mergeCell ref="D4:E4"/>
    <mergeCell ref="G4:H4"/>
    <mergeCell ref="J4:K4"/>
    <mergeCell ref="G36:H36"/>
    <mergeCell ref="G30:H30"/>
    <mergeCell ref="G18:H18"/>
    <mergeCell ref="D18:E18"/>
    <mergeCell ref="D32:E32"/>
    <mergeCell ref="D16:K17"/>
  </mergeCells>
  <conditionalFormatting sqref="M5:M13">
    <cfRule type="iconSet" priority="1">
      <iconSet iconSet="5Arrows">
        <cfvo type="percent" val="0"/>
        <cfvo type="num" val="0.2"/>
        <cfvo type="num" val="0.4"/>
        <cfvo type="num" val="0.6"/>
        <cfvo type="num" val="0.8"/>
      </iconSet>
    </cfRule>
  </conditionalFormatting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CCCEE-E7F7-46DF-A744-FFF0574ABE94}">
  <sheetPr codeName="Tabelle3"/>
  <dimension ref="A1:C17"/>
  <sheetViews>
    <sheetView workbookViewId="0">
      <selection activeCell="B9" sqref="B9"/>
    </sheetView>
  </sheetViews>
  <sheetFormatPr baseColWidth="10" defaultColWidth="11.25" defaultRowHeight="15.75"/>
  <cols>
    <col min="1" max="1" width="71" style="1" bestFit="1" customWidth="1"/>
    <col min="2" max="3" width="11.5" style="1" customWidth="1"/>
    <col min="4" max="16384" width="11.25" style="1"/>
  </cols>
  <sheetData>
    <row r="1" spans="1:3" ht="25.5">
      <c r="A1" s="4" t="s">
        <v>84</v>
      </c>
      <c r="B1" s="4"/>
      <c r="C1" s="4"/>
    </row>
    <row r="2" spans="1:3">
      <c r="A2" s="5"/>
      <c r="B2" s="5"/>
      <c r="C2" s="5"/>
    </row>
    <row r="3" spans="1:3">
      <c r="A3" s="6"/>
      <c r="B3" s="6"/>
      <c r="C3" s="6"/>
    </row>
    <row r="4" spans="1:3" ht="16.5">
      <c r="A4" s="6"/>
      <c r="B4" s="7" t="s">
        <v>90</v>
      </c>
      <c r="C4" s="7" t="s">
        <v>90</v>
      </c>
    </row>
    <row r="5" spans="1:3">
      <c r="A5" s="8" t="s">
        <v>70</v>
      </c>
      <c r="B5" s="19">
        <v>1986</v>
      </c>
      <c r="C5" s="19">
        <v>1989</v>
      </c>
    </row>
    <row r="6" spans="1:3">
      <c r="A6" s="9" t="s">
        <v>67</v>
      </c>
      <c r="B6" s="10">
        <f>67+B5-2026</f>
        <v>27</v>
      </c>
      <c r="C6" s="10">
        <f>67+C5-2026</f>
        <v>30</v>
      </c>
    </row>
    <row r="7" spans="1:3">
      <c r="A7" s="9" t="s">
        <v>68</v>
      </c>
      <c r="B7" s="11">
        <v>3</v>
      </c>
      <c r="C7" s="11">
        <v>3</v>
      </c>
    </row>
    <row r="8" spans="1:3">
      <c r="A8" s="9" t="s">
        <v>69</v>
      </c>
      <c r="B8" s="18">
        <v>2500</v>
      </c>
      <c r="C8" s="18">
        <v>2000</v>
      </c>
    </row>
    <row r="9" spans="1:3" ht="13.5" customHeight="1">
      <c r="A9" s="12" t="s">
        <v>85</v>
      </c>
      <c r="B9" s="13">
        <f>100/((1+(B7/100))^B6)</f>
        <v>45.018905576553834</v>
      </c>
      <c r="C9" s="13">
        <f>IF($C$5="","",100/((1+(C7/100))^C6))</f>
        <v>41.198675951590694</v>
      </c>
    </row>
    <row r="10" spans="1:3" ht="16.5">
      <c r="A10" s="14" t="s">
        <v>86</v>
      </c>
      <c r="B10" s="13">
        <f>B8/((1+(B7/100))^B6)</f>
        <v>1125.4726394138459</v>
      </c>
      <c r="C10" s="13">
        <f>IF($C$5="","",C8/((1+(C7/100))^C6))</f>
        <v>823.97351903181379</v>
      </c>
    </row>
    <row r="11" spans="1:3" ht="5.25" customHeight="1">
      <c r="A11" s="6"/>
      <c r="B11" s="15"/>
      <c r="C11" s="15"/>
    </row>
    <row r="12" spans="1:3" ht="16.5">
      <c r="A12" s="14" t="s">
        <v>87</v>
      </c>
      <c r="B12" s="16">
        <f>B8/((1+(B7/100))^(B6+15))</f>
        <v>722.39806007589505</v>
      </c>
      <c r="C12" s="16">
        <f>IF($C$5="","",C8/((1+(C7/100))^(C6+15)))</f>
        <v>528.8772475290865</v>
      </c>
    </row>
    <row r="13" spans="1:3" ht="4.5" customHeight="1">
      <c r="A13" s="6"/>
      <c r="B13" s="15"/>
      <c r="C13" s="15"/>
    </row>
    <row r="14" spans="1:3" ht="16.5">
      <c r="A14" s="14" t="s">
        <v>88</v>
      </c>
      <c r="B14" s="16">
        <f>B8/((1+(B7/100))^(B6+25))</f>
        <v>537.53200063567249</v>
      </c>
      <c r="C14" s="16">
        <f>IF($C$5="","",C8/((1+(C7/100))^(C6+25)))</f>
        <v>393.53434161372235</v>
      </c>
    </row>
    <row r="15" spans="1:3">
      <c r="A15" s="6"/>
      <c r="B15" s="6"/>
      <c r="C15" s="6"/>
    </row>
    <row r="16" spans="1:3">
      <c r="A16" s="6"/>
      <c r="B16" s="6"/>
      <c r="C16" s="6"/>
    </row>
    <row r="17" spans="1:3">
      <c r="A17" s="17" t="s">
        <v>89</v>
      </c>
      <c r="B17" s="17"/>
      <c r="C17" s="17"/>
    </row>
  </sheetData>
  <mergeCells count="3">
    <mergeCell ref="A1:C1"/>
    <mergeCell ref="A2:C2"/>
    <mergeCell ref="A17:C17"/>
  </mergeCells>
  <hyperlinks>
    <hyperlink ref="A17" r:id="rId1" xr:uid="{993D4BDF-2483-4883-BADD-6BA9B254E9BC}"/>
  </hyperlinks>
  <pageMargins left="0.7" right="0.7" top="0.78740157499999996" bottom="0.78740157499999996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AAA9-B0F1-453D-9B55-A632379FFD98}">
  <sheetPr codeName="Tabelle2"/>
  <dimension ref="A1:L8"/>
  <sheetViews>
    <sheetView workbookViewId="0">
      <selection activeCell="C10" sqref="C10"/>
    </sheetView>
  </sheetViews>
  <sheetFormatPr baseColWidth="10" defaultColWidth="11.25" defaultRowHeight="15.75"/>
  <cols>
    <col min="1" max="16384" width="11.25" style="1"/>
  </cols>
  <sheetData>
    <row r="1" spans="1:12" ht="31.5">
      <c r="A1" s="147" t="s">
        <v>98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>
      <c r="A2" s="148" t="s">
        <v>99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12" ht="21">
      <c r="A3" s="149" t="s">
        <v>96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</row>
    <row r="4" spans="1:12">
      <c r="A4" s="150"/>
      <c r="B4" s="150"/>
      <c r="C4" s="150"/>
      <c r="D4" s="150"/>
      <c r="E4" s="6"/>
      <c r="F4" s="6"/>
      <c r="G4" s="6"/>
      <c r="H4" s="6"/>
      <c r="I4" s="6"/>
      <c r="J4" s="6"/>
      <c r="K4" s="6"/>
      <c r="L4" s="6"/>
    </row>
    <row r="5" spans="1:12" ht="19.5" customHeight="1">
      <c r="A5" s="150"/>
      <c r="B5" s="151" t="s">
        <v>100</v>
      </c>
      <c r="C5" s="152"/>
      <c r="D5" s="150"/>
      <c r="E5" s="6"/>
      <c r="F5" s="6"/>
      <c r="G5" s="6"/>
      <c r="H5" s="6"/>
      <c r="I5" s="6"/>
      <c r="J5" s="6"/>
      <c r="K5" s="6"/>
      <c r="L5" s="6"/>
    </row>
    <row r="6" spans="1:12" ht="19.5" customHeight="1">
      <c r="A6" s="6"/>
      <c r="B6" s="153"/>
      <c r="C6" s="154"/>
      <c r="D6" s="150"/>
      <c r="E6" s="6"/>
      <c r="F6" s="6"/>
      <c r="G6" s="6"/>
      <c r="H6" s="6"/>
      <c r="I6" s="6"/>
      <c r="J6" s="6"/>
      <c r="K6" s="6"/>
      <c r="L6" s="6"/>
    </row>
    <row r="7" spans="1:12">
      <c r="A7" s="150"/>
      <c r="B7" s="150"/>
      <c r="C7" s="150"/>
      <c r="D7" s="150"/>
      <c r="E7" s="6"/>
      <c r="F7" s="6"/>
      <c r="G7" s="6"/>
      <c r="H7" s="6"/>
      <c r="I7" s="6"/>
      <c r="J7" s="6"/>
      <c r="K7" s="6"/>
      <c r="L7" s="6"/>
    </row>
    <row r="8" spans="1:12" ht="21">
      <c r="A8" s="149" t="s">
        <v>97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</row>
  </sheetData>
  <mergeCells count="5">
    <mergeCell ref="A1:L1"/>
    <mergeCell ref="A2:L2"/>
    <mergeCell ref="A3:L3"/>
    <mergeCell ref="A8:L8"/>
    <mergeCell ref="B5:C6"/>
  </mergeCells>
  <hyperlinks>
    <hyperlink ref="B5:C6" r:id="rId1" display="Jetzt Erstgespräch vereinbaren" xr:uid="{76C03781-98FE-4B72-B570-21B30E2B9778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FINANZPLANER</vt:lpstr>
      <vt:lpstr>Renteninfo</vt:lpstr>
      <vt:lpstr>Notizen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Jung</dc:creator>
  <cp:lastModifiedBy>André Jung</cp:lastModifiedBy>
  <dcterms:created xsi:type="dcterms:W3CDTF">2021-03-18T14:17:25Z</dcterms:created>
  <dcterms:modified xsi:type="dcterms:W3CDTF">2026-09-21T10:31:12Z</dcterms:modified>
</cp:coreProperties>
</file>