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worksheets/sheet2.xml" ContentType="application/vnd.openxmlformats-officedocument.spreadsheetml.worksheet+xml"/>
  <Override PartName="/xl/tables/table7.xml" ContentType="application/vnd.openxmlformats-officedocument.spreadsheetml.table+xml"/>
  <Override PartName="/xl/worksheets/sheet3.xml" ContentType="application/vnd.openxmlformats-officedocument.spreadsheetml.worksheet+xml"/>
  <Override PartName="/xl/comments/comment1.xml" ContentType="application/vnd.openxmlformats-officedocument.spreadsheetml.comments+xml"/>
  <Override PartName="/xl/tables/table8.xml" ContentType="application/vnd.openxmlformats-officedocument.spreadsheetml.table+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110" yWindow="-110" windowWidth="19420" windowHeight="11500" tabRatio="600" firstSheet="2" activeTab="2" autoFilterDateGrouping="1"/>
  </bookViews>
  <sheets>
    <sheet name="Initiative Key Points" sheetId="1" state="visible" r:id="rId1"/>
    <sheet name="Security Process Checklist" sheetId="2" state="visible" r:id="rId2"/>
    <sheet name="Security Spec. Checklist" sheetId="3" state="visible" r:id="rId3"/>
  </sheets>
  <definedNames>
    <definedName name="_Toc130830825" localSheetId="1">'Security Process Checklist'!$A$12</definedName>
    <definedName name="_Toc130830826" localSheetId="1">'Security Process Checklist'!#REF!</definedName>
    <definedName name="_Toc130830825" localSheetId="2">'Security Spec. Checklist'!$A$18</definedName>
    <definedName name="_Toc130830826" localSheetId="2">'Security Spec. Checklist'!$A$26</definedName>
  </definedNames>
  <calcPr calcId="191028" fullCalcOnLoad="1"/>
</workbook>
</file>

<file path=xl/styles.xml><?xml version="1.0" encoding="utf-8"?>
<styleSheet xmlns="http://schemas.openxmlformats.org/spreadsheetml/2006/main">
  <numFmts count="0"/>
  <fonts count="13">
    <font>
      <name val="Calibri"/>
      <family val="2"/>
      <color theme="1"/>
      <sz val="12"/>
      <scheme val="minor"/>
    </font>
    <font>
      <name val="Calibri"/>
      <family val="2"/>
      <color theme="1"/>
      <sz val="14"/>
      <scheme val="minor"/>
    </font>
    <font>
      <name val="Calibri"/>
      <family val="2"/>
      <b val="1"/>
      <color theme="1"/>
      <sz val="14"/>
      <scheme val="minor"/>
    </font>
    <font>
      <name val="Calibri"/>
      <family val="2"/>
      <color theme="2" tint="-0.499984740745262"/>
      <sz val="12"/>
      <scheme val="minor"/>
    </font>
    <font>
      <name val="Calibri"/>
      <family val="2"/>
      <b val="1"/>
      <color theme="1"/>
      <sz val="16"/>
      <scheme val="minor"/>
    </font>
    <font>
      <name val="Calibri"/>
      <family val="2"/>
      <color theme="1"/>
      <sz val="16"/>
      <scheme val="minor"/>
    </font>
    <font>
      <name val="Calibri"/>
      <family val="2"/>
      <color theme="1"/>
      <sz val="12"/>
      <scheme val="minor"/>
    </font>
    <font>
      <name val="Calibri"/>
      <family val="2"/>
      <b val="1"/>
      <color theme="1"/>
      <sz val="12"/>
      <scheme val="minor"/>
    </font>
    <font>
      <name val="Calibri"/>
      <family val="2"/>
      <color rgb="FFFF0000"/>
      <sz val="16"/>
      <scheme val="minor"/>
    </font>
    <font>
      <name val="Calibri"/>
      <family val="2"/>
      <color theme="0"/>
      <sz val="12"/>
      <scheme val="minor"/>
    </font>
    <font>
      <name val="Calibri"/>
      <family val="2"/>
      <color rgb="FF000000"/>
      <sz val="12"/>
    </font>
    <font>
      <name val="Calibri"/>
      <family val="2"/>
      <b val="1"/>
      <color rgb="FF000000"/>
      <sz val="12"/>
    </font>
    <font>
      <name val="Calibri"/>
      <family val="2"/>
      <strike val="1"/>
      <color theme="1"/>
      <sz val="12"/>
      <scheme val="minor"/>
    </font>
  </fonts>
  <fills count="7">
    <fill>
      <patternFill/>
    </fill>
    <fill>
      <patternFill patternType="gray125"/>
    </fill>
    <fill>
      <patternFill patternType="solid">
        <fgColor rgb="FFFF0000"/>
        <bgColor indexed="64"/>
      </patternFill>
    </fill>
    <fill>
      <patternFill patternType="solid">
        <fgColor rgb="FF00B050"/>
        <bgColor indexed="64"/>
      </patternFill>
    </fill>
    <fill>
      <patternFill patternType="solid">
        <fgColor rgb="FFFFFF00"/>
        <bgColor indexed="64"/>
      </patternFill>
    </fill>
    <fill>
      <patternFill patternType="solid">
        <fgColor rgb="FFFF7F82"/>
        <bgColor indexed="64"/>
      </patternFill>
    </fill>
    <fill>
      <patternFill patternType="solid">
        <fgColor rgb="FFA0C8FF"/>
        <bgColor indexed="64"/>
      </patternFill>
    </fill>
  </fills>
  <borders count="1">
    <border>
      <left/>
      <right/>
      <top/>
      <bottom/>
      <diagonal/>
    </border>
  </borders>
  <cellStyleXfs count="2">
    <xf numFmtId="0" fontId="6" fillId="0" borderId="0"/>
    <xf numFmtId="9" fontId="6" fillId="0" borderId="0"/>
  </cellStyleXfs>
  <cellXfs count="68">
    <xf numFmtId="0" fontId="0" fillId="0" borderId="0" pivotButton="0" quotePrefix="0" xfId="0"/>
    <xf numFmtId="0" fontId="1" fillId="0" borderId="0" applyAlignment="1" pivotButton="0" quotePrefix="0" xfId="0">
      <alignment horizontal="center" vertical="top"/>
    </xf>
    <xf numFmtId="0" fontId="1" fillId="0" borderId="0" applyAlignment="1" pivotButton="0" quotePrefix="0" xfId="0">
      <alignment vertical="top"/>
    </xf>
    <xf numFmtId="0" fontId="0" fillId="0" borderId="0" applyAlignment="1" pivotButton="0" quotePrefix="0" xfId="0">
      <alignment horizontal="center" vertical="top"/>
    </xf>
    <xf numFmtId="0" fontId="0" fillId="0" borderId="0" applyAlignment="1" pivotButton="0" quotePrefix="0" xfId="0">
      <alignment vertical="top"/>
    </xf>
    <xf numFmtId="0" fontId="0" fillId="0" borderId="0" applyAlignment="1" pivotButton="0" quotePrefix="0" xfId="0">
      <alignment horizontal="center"/>
    </xf>
    <xf numFmtId="0" fontId="2" fillId="0" borderId="0" applyAlignment="1" pivotButton="0" quotePrefix="0" xfId="0">
      <alignment vertical="top"/>
    </xf>
    <xf numFmtId="0" fontId="2" fillId="0" borderId="0" applyAlignment="1" pivotButton="0" quotePrefix="0" xfId="0">
      <alignment horizontal="center" vertical="top"/>
    </xf>
    <xf numFmtId="0" fontId="2" fillId="0" borderId="0" applyAlignment="1" pivotButton="0" quotePrefix="0" xfId="0">
      <alignment vertical="top" wrapText="1"/>
    </xf>
    <xf numFmtId="0" fontId="0" fillId="0" borderId="0" applyAlignment="1" pivotButton="0" quotePrefix="0" xfId="0">
      <alignment horizontal="justify" vertical="top" wrapText="1"/>
    </xf>
    <xf numFmtId="0" fontId="0" fillId="0" borderId="0" applyAlignment="1" pivotButton="0" quotePrefix="0" xfId="0">
      <alignment vertical="top" wrapText="1"/>
    </xf>
    <xf numFmtId="0" fontId="2" fillId="0" borderId="0" applyAlignment="1" pivotButton="0" quotePrefix="0" xfId="0">
      <alignment horizontal="justify" vertical="center" wrapText="1"/>
    </xf>
    <xf numFmtId="0" fontId="0" fillId="0" borderId="0" applyAlignment="1" pivotButton="0" quotePrefix="0" xfId="0">
      <alignment horizontal="justify" vertical="center" wrapText="1"/>
    </xf>
    <xf numFmtId="0" fontId="0" fillId="0" borderId="0" applyAlignment="1" pivotButton="0" quotePrefix="0" xfId="0">
      <alignment wrapText="1"/>
    </xf>
    <xf numFmtId="0" fontId="0" fillId="0" borderId="0" applyAlignment="1" applyProtection="1" pivotButton="0" quotePrefix="0" xfId="0">
      <alignment horizontal="center" vertical="top"/>
      <protection locked="0" hidden="0"/>
    </xf>
    <xf numFmtId="0" fontId="0" fillId="0" borderId="0" applyAlignment="1" applyProtection="1" pivotButton="0" quotePrefix="0" xfId="0">
      <alignment vertical="top"/>
      <protection locked="0" hidden="0"/>
    </xf>
    <xf numFmtId="0" fontId="5" fillId="0" borderId="0" applyAlignment="1" pivotButton="0" quotePrefix="0" xfId="0">
      <alignment vertical="top"/>
    </xf>
    <xf numFmtId="0" fontId="2" fillId="0" borderId="0" pivotButton="0" quotePrefix="0" xfId="0"/>
    <xf numFmtId="0" fontId="0" fillId="0" borderId="0" applyProtection="1" pivotButton="0" quotePrefix="0" xfId="0">
      <protection locked="0" hidden="0"/>
    </xf>
    <xf numFmtId="9" fontId="0" fillId="0" borderId="0" pivotButton="0" quotePrefix="0" xfId="0"/>
    <xf numFmtId="0" fontId="5" fillId="0" borderId="0" applyAlignment="1" pivotButton="0" quotePrefix="0" xfId="0">
      <alignment horizontal="center" vertical="top"/>
    </xf>
    <xf numFmtId="0" fontId="5" fillId="0" borderId="0" applyAlignment="1" pivotButton="0" quotePrefix="0" xfId="0">
      <alignment vertical="top" wrapText="1"/>
    </xf>
    <xf numFmtId="0" fontId="0" fillId="0" borderId="0" applyAlignment="1" pivotButton="0" quotePrefix="0" xfId="0">
      <alignment horizontal="left" vertical="top"/>
    </xf>
    <xf numFmtId="0" fontId="5" fillId="3" borderId="0" applyAlignment="1" pivotButton="0" quotePrefix="0" xfId="0">
      <alignment horizontal="center" vertical="top"/>
    </xf>
    <xf numFmtId="0" fontId="5" fillId="4" borderId="0" applyAlignment="1" pivotButton="0" quotePrefix="0" xfId="0">
      <alignment horizontal="center" vertical="top"/>
    </xf>
    <xf numFmtId="49" fontId="0" fillId="0" borderId="0" applyAlignment="1" pivotButton="0" quotePrefix="0" xfId="0">
      <alignment horizontal="left" vertical="center"/>
    </xf>
    <xf numFmtId="0" fontId="5" fillId="2" borderId="0" applyAlignment="1" pivotButton="0" quotePrefix="0" xfId="0">
      <alignment horizontal="center" vertical="top"/>
    </xf>
    <xf numFmtId="0" fontId="4" fillId="0" borderId="0" applyAlignment="1" pivotButton="0" quotePrefix="0" xfId="0">
      <alignment horizontal="center"/>
    </xf>
    <xf numFmtId="0" fontId="8" fillId="5" borderId="0" applyAlignment="1" pivotButton="0" quotePrefix="0" xfId="0">
      <alignment horizontal="center" vertical="top"/>
    </xf>
    <xf numFmtId="0" fontId="0" fillId="6" borderId="0" applyAlignment="1" pivotButton="0" quotePrefix="0" xfId="0">
      <alignment horizontal="left" vertical="center"/>
    </xf>
    <xf numFmtId="0" fontId="0" fillId="0" borderId="0" applyAlignment="1" pivotButton="0" quotePrefix="0" xfId="0">
      <alignment horizontal="left" vertical="center"/>
    </xf>
    <xf numFmtId="0" fontId="3" fillId="0" borderId="0" applyAlignment="1" pivotButton="0" quotePrefix="0" xfId="0">
      <alignment vertical="top" wrapText="1"/>
    </xf>
    <xf numFmtId="0" fontId="1" fillId="0" borderId="0" applyAlignment="1" pivotButton="0" quotePrefix="0" xfId="0">
      <alignment vertical="top" wrapText="1"/>
    </xf>
    <xf numFmtId="0" fontId="0" fillId="0" borderId="0" applyAlignment="1" applyProtection="1" pivotButton="0" quotePrefix="0" xfId="0">
      <alignment vertical="top" wrapText="1"/>
      <protection locked="0" hidden="0"/>
    </xf>
    <xf numFmtId="0" fontId="7" fillId="0" borderId="0" applyAlignment="1" pivotButton="0" quotePrefix="0" xfId="0">
      <alignment vertical="top" wrapText="1"/>
    </xf>
    <xf numFmtId="9" fontId="9" fillId="0" borderId="0" applyAlignment="1" pivotButton="0" quotePrefix="0" xfId="0">
      <alignment horizontal="center" vertical="top"/>
    </xf>
    <xf numFmtId="9" fontId="9" fillId="0" borderId="0" applyAlignment="1" applyProtection="1" pivotButton="0" quotePrefix="0" xfId="0">
      <alignment horizontal="center" vertical="top"/>
      <protection locked="0" hidden="0"/>
    </xf>
    <xf numFmtId="0" fontId="2" fillId="0" borderId="0" applyAlignment="1" applyProtection="1" pivotButton="0" quotePrefix="0" xfId="0">
      <alignment vertical="top" wrapText="1"/>
      <protection locked="0" hidden="0"/>
    </xf>
    <xf numFmtId="0" fontId="7" fillId="0" borderId="0" applyAlignment="1" pivotButton="0" quotePrefix="0" xfId="0">
      <alignment horizontal="left" vertical="top"/>
    </xf>
    <xf numFmtId="0" fontId="10" fillId="0" borderId="0" applyAlignment="1" pivotButton="0" quotePrefix="0" xfId="0">
      <alignment vertical="top"/>
    </xf>
    <xf numFmtId="0" fontId="10" fillId="0" borderId="0" applyAlignment="1" applyProtection="1" pivotButton="0" quotePrefix="0" xfId="0">
      <alignment vertical="top"/>
      <protection locked="0" hidden="0"/>
    </xf>
    <xf numFmtId="0" fontId="11" fillId="0" borderId="0" applyAlignment="1" pivotButton="0" quotePrefix="0" xfId="0">
      <alignment vertical="top"/>
    </xf>
    <xf numFmtId="0" fontId="3" fillId="0" borderId="0" pivotButton="0" quotePrefix="0" xfId="0"/>
    <xf numFmtId="0" fontId="3" fillId="0" borderId="0" applyAlignment="1" pivotButton="0" quotePrefix="0" xfId="0">
      <alignment horizontal="left"/>
    </xf>
    <xf numFmtId="9" fontId="0" fillId="0" borderId="0" applyAlignment="1" pivotButton="0" quotePrefix="0" xfId="0">
      <alignment horizontal="center" vertical="top"/>
    </xf>
    <xf numFmtId="0" fontId="0" fillId="6" borderId="0" applyAlignment="1" pivotButton="0" quotePrefix="0" xfId="0">
      <alignment vertical="top" wrapText="1"/>
    </xf>
    <xf numFmtId="0" fontId="0" fillId="6" borderId="0" applyAlignment="1" pivotButton="0" quotePrefix="0" xfId="0">
      <alignment horizontal="justify" vertical="top" wrapText="1"/>
    </xf>
    <xf numFmtId="1" fontId="0" fillId="0" borderId="0" pivotButton="0" quotePrefix="0" xfId="0"/>
    <xf numFmtId="9" fontId="0" fillId="0" borderId="0" pivotButton="0" quotePrefix="0" xfId="1"/>
    <xf numFmtId="0" fontId="0" fillId="0" borderId="0" applyAlignment="1" pivotButton="0" quotePrefix="0" xfId="0">
      <alignment horizontal="right"/>
    </xf>
    <xf numFmtId="2" fontId="0" fillId="0" borderId="0" pivotButton="0" quotePrefix="0" xfId="0"/>
    <xf numFmtId="0" fontId="2" fillId="6" borderId="0" applyAlignment="1" pivotButton="0" quotePrefix="0" xfId="0">
      <alignment vertical="top" wrapText="1"/>
    </xf>
    <xf numFmtId="0" fontId="0" fillId="6" borderId="0" applyAlignment="1" pivotButton="0" quotePrefix="0" xfId="0">
      <alignment horizontal="center" vertical="top"/>
    </xf>
    <xf numFmtId="0" fontId="0" fillId="6" borderId="0" applyAlignment="1" applyProtection="1" pivotButton="0" quotePrefix="0" xfId="0">
      <alignment horizontal="center" vertical="top"/>
      <protection locked="0" hidden="0"/>
    </xf>
    <xf numFmtId="0" fontId="7" fillId="6" borderId="0" applyAlignment="1" pivotButton="0" quotePrefix="0" xfId="0">
      <alignment horizontal="center" vertical="top"/>
    </xf>
    <xf numFmtId="0" fontId="2" fillId="6" borderId="0" applyAlignment="1" applyProtection="1" pivotButton="0" quotePrefix="0" xfId="0">
      <alignment horizontal="center" vertical="top"/>
      <protection locked="0" hidden="0"/>
    </xf>
    <xf numFmtId="0" fontId="2" fillId="6" borderId="0" applyAlignment="1" pivotButton="0" quotePrefix="0" xfId="0">
      <alignment horizontal="center" vertical="top"/>
    </xf>
    <xf numFmtId="0" fontId="0" fillId="4" borderId="0" applyAlignment="1" pivotButton="0" quotePrefix="0" xfId="0">
      <alignment vertical="top" wrapText="1"/>
    </xf>
    <xf numFmtId="0" fontId="2" fillId="0" borderId="0" applyAlignment="1" applyProtection="1" pivotButton="0" quotePrefix="0" xfId="0">
      <alignment horizontal="center" vertical="top"/>
      <protection locked="0" hidden="0"/>
    </xf>
    <xf numFmtId="0" fontId="12" fillId="6" borderId="0" applyAlignment="1" pivotButton="0" quotePrefix="0" xfId="0">
      <alignment vertical="top" wrapText="1"/>
    </xf>
    <xf numFmtId="0" fontId="0" fillId="6" borderId="0" applyAlignment="1" pivotButton="0" quotePrefix="0" xfId="0">
      <alignment horizontal="center" vertical="top" wrapText="1"/>
    </xf>
    <xf numFmtId="0" fontId="2" fillId="6" borderId="0" applyAlignment="1" pivotButton="0" quotePrefix="0" xfId="0">
      <alignment horizontal="center" vertical="top" wrapText="1"/>
    </xf>
    <xf numFmtId="0" fontId="4" fillId="0" borderId="0" applyAlignment="1" pivotButton="0" quotePrefix="0" xfId="0">
      <alignment horizontal="center"/>
    </xf>
    <xf numFmtId="0" fontId="0" fillId="0" borderId="0" applyAlignment="1" pivotButton="0" quotePrefix="0" xfId="0">
      <alignment horizontal="left" vertical="top" wrapText="1"/>
    </xf>
    <xf numFmtId="0" fontId="4" fillId="0" borderId="0" applyAlignment="1" pivotButton="0" quotePrefix="0" xfId="0">
      <alignment horizontal="center" vertical="top"/>
    </xf>
    <xf numFmtId="0" fontId="5" fillId="0" borderId="0" applyAlignment="1" pivotButton="0" quotePrefix="0" xfId="0">
      <alignment horizontal="center" vertical="top"/>
    </xf>
    <xf numFmtId="0" fontId="0" fillId="0" borderId="0" applyAlignment="1" pivotButton="0" quotePrefix="0" xfId="0">
      <alignment horizontal="center" vertical="center"/>
    </xf>
    <xf numFmtId="0" fontId="5" fillId="0" borderId="0" applyAlignment="1" pivotButton="0" quotePrefix="0" xfId="0">
      <alignment horizontal="center" vertical="center"/>
    </xf>
  </cellXfs>
  <cellStyles count="2">
    <cellStyle name="Standard" xfId="0" builtinId="0"/>
    <cellStyle name="Prozent" xfId="1" builtinId="5"/>
  </cellStyles>
  <dxfs count="56">
    <dxf>
      <font>
        <name val="Calibri"/>
        <family val="2"/>
        <strike val="0"/>
        <outline val="0"/>
        <shadow val="0"/>
        <color theme="1"/>
        <sz val="12"/>
        <vertAlign val="baseline"/>
        <scheme val="minor"/>
      </font>
      <numFmt numFmtId="0" formatCode="General"/>
      <alignment horizontal="general" vertical="top" wrapText="1"/>
    </dxf>
    <dxf>
      <alignment horizontal="general" vertical="bottom" wrapText="1"/>
    </dxf>
    <dxf>
      <alignment horizontal="general" vertical="top" wrapText="1"/>
      <protection locked="0" hidden="0"/>
    </dxf>
    <dxf>
      <alignment horizontal="general" vertical="top" wrapText="1"/>
    </dxf>
    <dxf>
      <font>
        <name val="Calibri"/>
        <family val="2"/>
        <strike val="0"/>
        <outline val="0"/>
        <shadow val="0"/>
        <color theme="1"/>
        <sz val="12"/>
        <vertAlign val="baseline"/>
        <scheme val="minor"/>
      </font>
      <numFmt numFmtId="0" formatCode="General"/>
      <alignment horizontal="general" vertical="top" wrapText="1"/>
    </dxf>
    <dxf>
      <alignment horizontal="general" vertical="top" wrapText="1"/>
    </dxf>
    <dxf>
      <numFmt numFmtId="0" formatCode="General"/>
      <alignment horizontal="center" vertical="top"/>
      <protection locked="1" hidden="0"/>
    </dxf>
    <dxf>
      <alignment horizontal="center" vertical="top"/>
    </dxf>
    <dxf>
      <alignment horizontal="center" vertical="top"/>
      <protection locked="1" hidden="0"/>
    </dxf>
    <dxf>
      <font>
        <name val="Calibri"/>
        <family val="2"/>
        <strike val="0"/>
        <outline val="0"/>
        <shadow val="0"/>
        <condense val="0"/>
        <color theme="0"/>
        <extend val="0"/>
        <sz val="12"/>
        <vertAlign val="baseline"/>
        <scheme val="minor"/>
      </font>
      <numFmt numFmtId="13" formatCode="0%"/>
      <alignment horizontal="center" vertical="top"/>
      <protection locked="0" hidden="0"/>
    </dxf>
    <dxf>
      <numFmt numFmtId="0" formatCode="General"/>
      <alignment horizontal="center" vertical="top"/>
      <protection locked="0" hidden="0"/>
    </dxf>
    <dxf>
      <alignment horizontal="center" vertical="top"/>
    </dxf>
    <dxf>
      <font>
        <name val="Calibri"/>
        <family val="2"/>
        <strike val="0"/>
        <outline val="0"/>
        <shadow val="0"/>
        <color theme="1"/>
        <sz val="12"/>
        <vertAlign val="baseline"/>
        <scheme val="minor"/>
      </font>
      <numFmt numFmtId="0" formatCode="General"/>
      <alignment horizontal="center" vertical="top"/>
      <protection locked="1" hidden="0"/>
    </dxf>
    <dxf>
      <alignment horizontal="center" vertical="top"/>
    </dxf>
    <dxf>
      <font>
        <name val="Calibri"/>
        <family val="2"/>
        <strike val="0"/>
        <outline val="0"/>
        <shadow val="0"/>
        <color theme="1"/>
        <sz val="12"/>
        <vertAlign val="baseline"/>
        <scheme val="minor"/>
      </font>
      <alignment horizontal="center" vertical="top"/>
    </dxf>
    <dxf>
      <font>
        <name val="Calibri"/>
        <family val="2"/>
        <strike val="0"/>
        <outline val="0"/>
        <shadow val="0"/>
        <condense val="0"/>
        <color theme="0"/>
        <extend val="0"/>
        <sz val="12"/>
        <vertAlign val="baseline"/>
        <scheme val="minor"/>
      </font>
      <numFmt numFmtId="13" formatCode="0%"/>
      <alignment horizontal="center" vertical="top"/>
    </dxf>
    <dxf>
      <font>
        <name val="Calibri"/>
        <family val="2"/>
        <strike val="0"/>
        <outline val="0"/>
        <shadow val="0"/>
        <color theme="1"/>
        <sz val="12"/>
        <vertAlign val="baseline"/>
        <scheme val="minor"/>
      </font>
      <alignment horizontal="center" vertical="top"/>
    </dxf>
    <dxf>
      <alignment horizontal="center" vertical="top"/>
    </dxf>
    <dxf>
      <font>
        <name val="Calibri"/>
        <family val="2"/>
        <strike val="0"/>
        <outline val="0"/>
        <shadow val="0"/>
        <color theme="1"/>
        <sz val="12"/>
        <vertAlign val="baseline"/>
        <scheme val="minor"/>
      </font>
      <fill>
        <patternFill>
          <fgColor indexed="64"/>
          <bgColor auto="1"/>
        </patternFill>
      </fill>
      <alignment horizontal="general" vertical="top" wrapText="1"/>
    </dxf>
    <dxf>
      <alignment horizontal="general" vertical="top" wrapText="1"/>
    </dxf>
    <dxf>
      <font>
        <name val="Calibri"/>
        <family val="2"/>
        <strike val="0"/>
        <outline val="0"/>
        <shadow val="0"/>
        <color theme="1"/>
        <sz val="12"/>
        <vertAlign val="baseline"/>
        <scheme val="minor"/>
      </font>
      <alignment horizontal="general" vertical="top"/>
    </dxf>
    <dxf>
      <font>
        <name val="Calibri"/>
        <family val="2"/>
        <strike val="0"/>
        <outline val="0"/>
        <shadow val="0"/>
        <color theme="1"/>
        <sz val="12"/>
        <vertAlign val="baseline"/>
        <scheme val="minor"/>
      </font>
      <alignment horizontal="general" vertical="top"/>
    </dxf>
    <dxf>
      <font>
        <color rgb="FFFFFF00"/>
      </font>
      <fill>
        <patternFill patternType="solid">
          <bgColor rgb="FFFFC000"/>
        </patternFill>
      </fill>
    </dxf>
    <dxf>
      <font>
        <b val="1"/>
        <strike val="0"/>
        <color rgb="FFFFB4B4"/>
      </font>
      <fill>
        <patternFill>
          <bgColor rgb="FFFF0000"/>
        </patternFill>
      </fill>
    </dxf>
    <dxf>
      <font>
        <b val="1"/>
        <strike val="0"/>
        <color rgb="FFFF0000"/>
      </font>
      <fill>
        <patternFill>
          <bgColor rgb="FFFFABAC"/>
        </patternFill>
      </fill>
    </dxf>
    <dxf>
      <font>
        <color rgb="FFB4FFB4"/>
      </font>
      <fill>
        <patternFill>
          <bgColor rgb="FF00B050"/>
        </patternFill>
      </fill>
    </dxf>
    <dxf>
      <font>
        <color rgb="FFFFFF00"/>
      </font>
      <fill>
        <patternFill patternType="solid">
          <bgColor rgb="FFFFC000"/>
        </patternFill>
      </fill>
    </dxf>
    <dxf>
      <font>
        <b val="1"/>
        <strike val="0"/>
        <color rgb="FFFFB4B4"/>
      </font>
      <fill>
        <patternFill>
          <bgColor rgb="FFFF0000"/>
        </patternFill>
      </fill>
    </dxf>
    <dxf>
      <font>
        <b val="1"/>
        <strike val="0"/>
        <color rgb="FFFF0000"/>
      </font>
      <fill>
        <patternFill>
          <bgColor rgb="FFFFABAC"/>
        </patternFill>
      </fill>
    </dxf>
    <dxf>
      <font>
        <color rgb="FFB4FFB4"/>
      </font>
      <fill>
        <patternFill>
          <bgColor rgb="FF00B050"/>
        </patternFill>
      </fill>
    </dxf>
    <dxf>
      <font>
        <color theme="1"/>
      </font>
      <fill>
        <patternFill patternType="solid">
          <bgColor rgb="FFFFFF00"/>
        </patternFill>
      </fill>
    </dxf>
    <dxf>
      <font>
        <color rgb="FFFFFF00"/>
      </font>
      <fill>
        <patternFill patternType="solid">
          <bgColor rgb="FFFFC000"/>
        </patternFill>
      </fill>
    </dxf>
    <dxf>
      <font>
        <b val="1"/>
        <strike val="0"/>
        <color rgb="FFFFB4B4"/>
      </font>
      <fill>
        <patternFill>
          <bgColor rgb="FFFF0000"/>
        </patternFill>
      </fill>
    </dxf>
    <dxf>
      <font>
        <b val="1"/>
        <strike val="0"/>
        <color rgb="FFFF0000"/>
      </font>
      <fill>
        <patternFill>
          <bgColor rgb="FFFFABAC"/>
        </patternFill>
      </fill>
    </dxf>
    <dxf>
      <font>
        <color rgb="FFB4FFB4"/>
      </font>
      <fill>
        <patternFill>
          <bgColor rgb="FF00B050"/>
        </patternFill>
      </fill>
    </dxf>
    <dxf>
      <font>
        <name val="Calibri"/>
        <family val="2"/>
        <strike val="0"/>
        <outline val="0"/>
        <shadow val="0"/>
        <color rgb="FF000000"/>
        <sz val="12"/>
        <vertAlign val="baseline"/>
      </font>
      <numFmt numFmtId="0" formatCode="General"/>
      <alignment horizontal="general" vertical="top"/>
    </dxf>
    <dxf>
      <font>
        <name val="Calibri"/>
        <family val="2"/>
        <strike val="0"/>
        <outline val="0"/>
        <shadow val="0"/>
        <color theme="1"/>
        <sz val="12"/>
        <vertAlign val="baseline"/>
        <scheme val="minor"/>
      </font>
      <numFmt numFmtId="0" formatCode="General"/>
      <alignment horizontal="general" vertical="top"/>
    </dxf>
    <dxf>
      <alignment horizontal="general" vertical="top"/>
    </dxf>
    <dxf>
      <font>
        <name val="Calibri"/>
        <family val="2"/>
        <strike val="0"/>
        <outline val="0"/>
        <shadow val="0"/>
        <color theme="1"/>
        <sz val="12"/>
        <vertAlign val="baseline"/>
        <scheme val="minor"/>
      </font>
      <numFmt numFmtId="0" formatCode="General"/>
      <alignment horizontal="center" vertical="top"/>
    </dxf>
    <dxf>
      <alignment horizontal="center" vertical="top"/>
    </dxf>
    <dxf>
      <font>
        <name val="Calibri"/>
        <family val="2"/>
        <strike val="0"/>
        <outline val="0"/>
        <shadow val="0"/>
        <color theme="1"/>
        <sz val="12"/>
        <vertAlign val="baseline"/>
        <scheme val="minor"/>
      </font>
      <alignment horizontal="center" vertical="top"/>
      <protection locked="1" hidden="0"/>
    </dxf>
    <dxf>
      <numFmt numFmtId="13" formatCode="0%"/>
      <alignment horizontal="center" vertical="top"/>
    </dxf>
    <dxf>
      <font>
        <name val="Calibri"/>
        <family val="2"/>
        <strike val="0"/>
        <outline val="0"/>
        <shadow val="0"/>
        <color theme="1"/>
        <sz val="12"/>
        <vertAlign val="baseline"/>
        <scheme val="minor"/>
      </font>
      <alignment horizontal="center" vertical="top"/>
    </dxf>
    <dxf>
      <alignment horizontal="center" vertical="top"/>
    </dxf>
    <dxf>
      <font>
        <name val="Calibri"/>
        <family val="2"/>
        <strike val="0"/>
        <outline val="0"/>
        <shadow val="0"/>
        <color theme="1"/>
        <sz val="12"/>
        <vertAlign val="baseline"/>
        <scheme val="minor"/>
      </font>
      <alignment horizontal="general" vertical="top" wrapText="1"/>
    </dxf>
    <dxf>
      <alignment horizontal="general" vertical="top" wrapText="1"/>
    </dxf>
    <dxf>
      <font>
        <name val="Calibri"/>
        <family val="2"/>
        <strike val="0"/>
        <outline val="0"/>
        <shadow val="0"/>
        <color rgb="FF000000"/>
        <sz val="12"/>
        <vertAlign val="baseline"/>
      </font>
      <alignment horizontal="general" vertical="top"/>
    </dxf>
    <dxf>
      <font>
        <name val="Calibri"/>
        <family val="2"/>
        <strike val="0"/>
        <outline val="0"/>
        <shadow val="0"/>
        <color theme="1"/>
        <sz val="12"/>
        <vertAlign val="baseline"/>
        <scheme val="minor"/>
      </font>
      <alignment horizontal="general" vertical="bottom"/>
    </dxf>
    <dxf>
      <font>
        <color rgb="FF92D050"/>
      </font>
      <fill>
        <patternFill>
          <bgColor rgb="FF92D050"/>
        </patternFill>
      </fill>
    </dxf>
    <dxf>
      <font>
        <b val="1"/>
        <strike val="0"/>
        <color rgb="FFFF0000"/>
      </font>
      <fill>
        <patternFill>
          <bgColor rgb="FFFF0000"/>
        </patternFill>
      </fill>
    </dxf>
    <dxf>
      <numFmt numFmtId="13" formatCode="0%"/>
    </dxf>
    <dxf>
      <protection locked="0" hidden="0"/>
    </dxf>
    <dxf>
      <protection locked="0" hidden="0"/>
    </dxf>
    <dxf>
      <protection locked="0" hidden="0"/>
    </dxf>
    <dxf>
      <protection locked="0" hidden="0"/>
    </dxf>
    <dxf>
      <protection locked="0" hidden="0"/>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styles" Target="styles.xml" Id="rId4" /><Relationship Type="http://schemas.openxmlformats.org/officeDocument/2006/relationships/theme" Target="theme/theme1.xml" Id="rId5" /></Relationships>
</file>

<file path=xl/comments/comment1.xml><?xml version="1.0" encoding="utf-8"?>
<comments xmlns="http://schemas.openxmlformats.org/spreadsheetml/2006/main">
  <authors>
    <author>tc={C1C9CEC9-56B1-4BD7-A0D6-209186541FE7}</author>
    <author>tc={98D01872-2EF2-4B49-BB37-CE0365CFE229}</author>
    <author>tc={718288C1-496E-489F-9AEC-0E0C7A74903D}</author>
  </authors>
  <commentList>
    <comment ref="A55" authorId="0" shapeId="0">
      <text>
        <t xml:space="preserve">[Threaded comment]
Your version of Excel allows you to read this threaded comment; however, any edits to it will get removed if the file is opened in a newer version of Excel. Learn more: https://go.microsoft.com/fwlink/?linkid=870924
Comment:
    Ich würde vorschlagen, dass die neue Zeile 56 (An Operations Concept...) die Zeile 55 (Documentation must be...) ersetzt. Ich weiß, aber nicht wie wir gelöschte Zeilen markieren wollen. </t>
      </text>
    </comment>
    <comment ref="A146" authorId="1" shapeId="0">
      <text>
        <t xml:space="preserve">[Threaded comment]
Your version of Excel allows you to read this threaded comment; however, any edits to it will get removed if the file is opened in a newer version of Excel. Learn more: https://go.microsoft.com/fwlink/?linkid=870924
Comment:
    Wer würde Ausnahmen bei uns freigeben? Ggf. würde ich noch vorschlagen, dass dieses Ausnahmen und die individuelle Umsetzung dann trotzdem im Back Up Concept von Jens dokumentiert werden müssen. </t>
      </text>
    </comment>
    <comment ref="A157" authorId="2" shapeId="0">
      <text>
        <t>[Threaded comment]
Your version of Excel allows you to read this threaded comment; however, any edits to it will get removed if the file is opened in a newer version of Excel. Learn more: https://go.microsoft.com/fwlink/?linkid=870924
Comment:
    Machen wir die Anforderungen, die in der Version 0.7 neu vorgestellt wurden, dann Orange?</t>
      </text>
    </comment>
  </commentList>
</comments>
</file>

<file path=xl/tables/table1.xml><?xml version="1.0" encoding="utf-8"?>
<table xmlns="http://schemas.openxmlformats.org/spreadsheetml/2006/main" id="1" name="Tabelle2" displayName="Tabelle2" ref="A5:B6" headerRowCount="0" totalsRowShown="0">
  <tableColumns count="2">
    <tableColumn id="1" name="Spalte1"/>
    <tableColumn id="2" name="Spalte2" dataDxfId="55"/>
  </tableColumns>
  <tableStyleInfo name="TableStyleMedium10" showFirstColumn="0" showLastColumn="0" showRowStripes="1" showColumnStripes="0"/>
</table>
</file>

<file path=xl/tables/table2.xml><?xml version="1.0" encoding="utf-8"?>
<table xmlns="http://schemas.openxmlformats.org/spreadsheetml/2006/main" id="2" name="Links" displayName="Links" ref="A9:B20" headerRowCount="0" totalsRowShown="0">
  <tableColumns count="2">
    <tableColumn id="1" name="Spalte1"/>
    <tableColumn id="2" name="Spalte2" dataDxfId="54"/>
  </tableColumns>
  <tableStyleInfo name="TableStyleMedium10" showFirstColumn="0" showLastColumn="0" showRowStripes="1" showColumnStripes="0"/>
</table>
</file>

<file path=xl/tables/table3.xml><?xml version="1.0" encoding="utf-8"?>
<table xmlns="http://schemas.openxmlformats.org/spreadsheetml/2006/main" id="3" name="People" displayName="People" ref="A23:B31" headerRowCount="0" totalsRowShown="0">
  <tableColumns count="2">
    <tableColumn id="1" name="Spalte1"/>
    <tableColumn id="2" name="Spalte2" dataDxfId="53"/>
  </tableColumns>
  <tableStyleInfo name="TableStyleMedium10" showFirstColumn="0" showLastColumn="0" showRowStripes="1" showColumnStripes="0"/>
</table>
</file>

<file path=xl/tables/table4.xml><?xml version="1.0" encoding="utf-8"?>
<table xmlns="http://schemas.openxmlformats.org/spreadsheetml/2006/main" id="4" name="Data" displayName="Data" ref="D9:E19" headerRowCount="0" totalsRowShown="0">
  <tableColumns count="2">
    <tableColumn id="1" name="Spalte1"/>
    <tableColumn id="2" name="Spalte2" dataDxfId="52"/>
  </tableColumns>
  <tableStyleInfo name="TableStyleMedium10" showFirstColumn="0" showLastColumn="0" showRowStripes="1" showColumnStripes="0"/>
</table>
</file>

<file path=xl/tables/table5.xml><?xml version="1.0" encoding="utf-8"?>
<table xmlns="http://schemas.openxmlformats.org/spreadsheetml/2006/main" id="5" name="Interfaces" displayName="Interfaces" ref="D23:E32" headerRowCount="0" totalsRowShown="0">
  <tableColumns count="2">
    <tableColumn id="1" name="Spalte1"/>
    <tableColumn id="2" name="Spalte2" dataDxfId="51"/>
  </tableColumns>
  <tableStyleInfo name="TableStyleMedium10" showFirstColumn="0" showLastColumn="0" showRowStripes="1" showColumnStripes="0"/>
</table>
</file>

<file path=xl/tables/table6.xml><?xml version="1.0" encoding="utf-8"?>
<table xmlns="http://schemas.openxmlformats.org/spreadsheetml/2006/main" id="6" name="Statistics" displayName="Statistics" ref="A36:B38" headerRowCount="0" totalsRowShown="0">
  <tableColumns count="2">
    <tableColumn id="1" name="Spalte1"/>
    <tableColumn id="2" name="Spalte2" dataDxfId="50">
      <calculatedColumnFormula>"x"</calculatedColumnFormula>
    </tableColumn>
  </tableColumns>
  <tableStyleInfo name="TableStyleLight21" showFirstColumn="0" showLastColumn="0" showRowStripes="1" showColumnStripes="0"/>
</table>
</file>

<file path=xl/tables/table7.xml><?xml version="1.0" encoding="utf-8"?>
<table xmlns="http://schemas.openxmlformats.org/spreadsheetml/2006/main" id="7" name="ProcessChecklist" displayName="ProcessChecklist" ref="A6:F22" headerRowCount="1" totalsRowCount="1" headerRowDxfId="47" dataDxfId="46">
  <autoFilter ref="A6:F21">
    <filterColumn colId="0" hiddenButton="1" showButton="1"/>
    <filterColumn colId="1" hiddenButton="1" showButton="1"/>
    <filterColumn colId="2" hiddenButton="1" showButton="1"/>
    <filterColumn colId="3" hiddenButton="1" showButton="1"/>
    <filterColumn colId="4" hiddenButton="1" showButton="1"/>
    <filterColumn colId="5" hiddenButton="1" showButton="1"/>
  </autoFilter>
  <tableColumns count="6">
    <tableColumn id="1" name="requirement" dataDxfId="44" totalsRowDxfId="45"/>
    <tableColumn id="2" name="must" dataDxfId="42" totalsRowDxfId="43"/>
    <tableColumn id="3" name="completed" totalsRowFunction="custom" dataDxfId="40" totalsRowDxfId="41">
      <totalsRowFormula>COUNTIF(ProcessChecklist[completed],"y")/8</totalsRowFormula>
    </tableColumn>
    <tableColumn id="5" name="ok" dataDxfId="38" totalsRowDxfId="39">
      <calculatedColumnFormula>IF(AND(IF(ProcessChecklist[[#This Row],[must]]="y",1,0),ProcessChecklist[[#This Row],[completed]]&lt;&gt;"y"),1,0)</calculatedColumnFormula>
    </tableColumn>
    <tableColumn id="4" name="explanation" dataDxfId="36" totalsRowDxfId="37"/>
    <tableColumn id="6" name="reference or link" dataDxfId="35"/>
  </tableColumns>
  <tableStyleInfo name="TableStyleMedium10" showFirstColumn="0" showLastColumn="0" showRowStripes="1" showColumnStripes="0"/>
</table>
</file>

<file path=xl/tables/table8.xml><?xml version="1.0" encoding="utf-8"?>
<table xmlns="http://schemas.openxmlformats.org/spreadsheetml/2006/main" id="8" name="Tabelle1" displayName="Tabelle1" ref="A9:J163" headerRowCount="1" totalsRowCount="1" headerRowDxfId="21" dataDxfId="20">
  <autoFilter ref="A9:J162">
    <filterColumn colId="0" hiddenButton="1" showButton="1"/>
    <filterColumn colId="1" hiddenButton="1" showButton="1"/>
    <filterColumn colId="2" hiddenButton="1" showButton="1"/>
    <filterColumn colId="3" hiddenButton="1" showButton="1"/>
    <filterColumn colId="4" hiddenButton="1" showButton="1"/>
    <filterColumn colId="5" hiddenButton="1" showButton="1"/>
    <filterColumn colId="6" hiddenButton="1" showButton="1"/>
    <filterColumn colId="7" hiddenButton="1" showButton="1"/>
    <filterColumn colId="8" hiddenButton="1" showButton="1"/>
    <filterColumn colId="9" hiddenButton="1" showButton="1"/>
  </autoFilter>
  <tableColumns count="10">
    <tableColumn id="1" name="requirement" dataDxfId="18" totalsRowDxfId="19"/>
    <tableColumn id="2" name="mandatory" totalsRowFunction="custom" dataDxfId="16" totalsRowDxfId="17">
      <totalsRowFormula>COUNTIF(Tabelle1[mandatory], "y")</totalsRowFormula>
    </tableColumn>
    <tableColumn id="3" name="self-assessment" totalsRowFunction="custom" dataDxfId="14" totalsRowDxfId="15">
      <totalsRowFormula>COUNTIF(Tabelle1[self-assessment],"y")/COUNTA(Tabelle1[mandatory])</totalsRowFormula>
    </tableColumn>
    <tableColumn id="5" name="ok" totalsRowFunction="custom" dataDxfId="12" totalsRowDxfId="13">
      <calculatedColumnFormula>IF(AND(IF(Tabelle1[[#This Row],[mandatory]]="y",1,0),Tabelle1[[#This Row],[self-assessment]]&lt;&gt;"y"),1,0)</calculatedColumnFormula>
      <totalsRowFormula>COUNTIF(Tabelle1[ok], 1)</totalsRowFormula>
    </tableColumn>
    <tableColumn id="9" name="optional" dataDxfId="10" totalsRowDxfId="11">
      <calculatedColumnFormula>IF(AND(IF(Tabelle1[[#This Row],[mandatory]]="n",1,0),Tabelle1[[#This Row],[self-assessment]]&lt;&gt;"y"),1,0)</calculatedColumnFormula>
    </tableColumn>
    <tableColumn id="7" name="compliant" totalsRowFunction="custom" dataDxfId="8" totalsRowDxfId="9">
      <totalsRowFormula>COUNTIF(Tabelle1[compliant],"y")/COUNTA(Tabelle1[mandatory])</totalsRowFormula>
    </tableColumn>
    <tableColumn id="6" name="check" totalsRowFunction="custom" dataDxfId="6" totalsRowDxfId="7">
      <calculatedColumnFormula>IF(AND(IF(Tabelle1[[#This Row],[mandatory]]="y",1,0),Tabelle1[[#This Row],[compliant]]&lt;&gt;"y"),1,0)</calculatedColumnFormula>
      <totalsRowFormula>COUNTIF(Tabelle1[check], 1)</totalsRowFormula>
    </tableColumn>
    <tableColumn id="4" name="explanation" dataDxfId="4" totalsRowDxfId="5"/>
    <tableColumn id="11" name="reference or link" dataDxfId="2" totalsRowDxfId="3"/>
    <tableColumn id="8" name="compliance remarks" dataDxfId="0" totalsRowDxfId="1"/>
  </tableColumns>
  <tableStyleInfo name="TableStyleMedium1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Type="http://schemas.openxmlformats.org/officeDocument/2006/relationships/table" Target="/xl/tables/table1.xml" Id="rId1" /><Relationship Type="http://schemas.openxmlformats.org/officeDocument/2006/relationships/table" Target="/xl/tables/table2.xml" Id="rId2" /><Relationship Type="http://schemas.openxmlformats.org/officeDocument/2006/relationships/table" Target="/xl/tables/table3.xml" Id="rId3" /><Relationship Type="http://schemas.openxmlformats.org/officeDocument/2006/relationships/table" Target="/xl/tables/table4.xml" Id="rId4" /><Relationship Type="http://schemas.openxmlformats.org/officeDocument/2006/relationships/table" Target="/xl/tables/table5.xml" Id="rId5" /><Relationship Type="http://schemas.openxmlformats.org/officeDocument/2006/relationships/table" Target="/xl/tables/table6.xml" Id="rId6" /></Relationships>
</file>

<file path=xl/worksheets/_rels/sheet2.xml.rels><Relationships xmlns="http://schemas.openxmlformats.org/package/2006/relationships"><Relationship Type="http://schemas.openxmlformats.org/officeDocument/2006/relationships/table" Target="/xl/tables/table7.xml" Id="rId1" /></Relationships>
</file>

<file path=xl/worksheets/_rels/sheet3.xml.rels><Relationships xmlns="http://schemas.openxmlformats.org/package/2006/relationships"><Relationship Type="http://schemas.openxmlformats.org/officeDocument/2006/relationships/table" Target="/xl/tables/table8.xml" Id="rId1" /><Relationship Type="http://schemas.openxmlformats.org/officeDocument/2006/relationships/comments" Target="/xl/comments/comment1.xml" Id="comments" /><Relationship Type="http://schemas.openxmlformats.org/officeDocument/2006/relationships/vmlDrawing" Target="/xl/drawings/commentsDrawing1.vml" Id="anysvml" /></Relationships>
</file>

<file path=xl/worksheets/sheet1.xml><?xml version="1.0" encoding="utf-8"?>
<worksheet xmlns="http://schemas.openxmlformats.org/spreadsheetml/2006/main">
  <sheetPr>
    <outlinePr summaryBelow="1" summaryRight="1"/>
    <pageSetUpPr/>
  </sheetPr>
  <dimension ref="A1:E44"/>
  <sheetViews>
    <sheetView zoomScale="125" zoomScaleNormal="125" workbookViewId="0">
      <selection activeCell="B15" sqref="B15"/>
    </sheetView>
  </sheetViews>
  <sheetFormatPr baseColWidth="8" defaultColWidth="11" defaultRowHeight="15.75"/>
  <cols>
    <col width="26.625" customWidth="1" min="1" max="1"/>
    <col width="53.375" customWidth="1" min="2" max="2"/>
    <col width="26.625" customWidth="1" min="4" max="4"/>
    <col width="53.375" customWidth="1" min="5" max="5"/>
  </cols>
  <sheetData>
    <row r="1" ht="21" customHeight="1">
      <c r="A1" s="62" t="inlineStr">
        <is>
          <t>Initiative/Product Key Points</t>
        </is>
      </c>
    </row>
    <row r="2" ht="21" customHeight="1">
      <c r="A2" s="62" t="n"/>
      <c r="B2" s="62" t="n"/>
      <c r="C2" s="62" t="n"/>
      <c r="D2" s="62" t="n"/>
      <c r="E2" s="62" t="n"/>
    </row>
    <row r="3" ht="36.95" customHeight="1">
      <c r="A3" s="63" t="inlineStr">
        <is>
          <t>fill in the fields below. Add more lines if necessary. You can also link to Wiki pages where this information can be found.</t>
        </is>
      </c>
    </row>
    <row r="4"/>
    <row r="5">
      <c r="A5" t="inlineStr">
        <is>
          <t>Initiative/Product Name</t>
        </is>
      </c>
      <c r="B5" s="18" t="n"/>
    </row>
    <row r="6">
      <c r="A6" t="inlineStr">
        <is>
          <t>Module Name</t>
        </is>
      </c>
      <c r="B6" s="18" t="n"/>
      <c r="D6" s="42" t="inlineStr">
        <is>
          <t>checklist version</t>
        </is>
      </c>
      <c r="E6" s="43" t="n">
        <v>8</v>
      </c>
    </row>
    <row r="7"/>
    <row r="8" ht="18.75" customFormat="1" customHeight="1" s="17">
      <c r="A8" s="17" t="inlineStr">
        <is>
          <t>Links</t>
        </is>
      </c>
      <c r="D8" s="17" t="inlineStr">
        <is>
          <t>Data</t>
        </is>
      </c>
    </row>
    <row r="9">
      <c r="A9" t="inlineStr">
        <is>
          <t>Sharepoint</t>
        </is>
      </c>
      <c r="B9" s="18" t="n"/>
      <c r="D9" t="inlineStr">
        <is>
          <t>Kafka Topics</t>
        </is>
      </c>
      <c r="E9" s="18" t="n"/>
    </row>
    <row r="10">
      <c r="A10" t="inlineStr">
        <is>
          <t>Azure DevOps</t>
        </is>
      </c>
      <c r="B10" s="18" t="n"/>
      <c r="E10" s="18" t="n"/>
    </row>
    <row r="11">
      <c r="A11" t="inlineStr">
        <is>
          <t>Business Architecture</t>
        </is>
      </c>
      <c r="B11" s="18" t="n"/>
      <c r="E11" s="18" t="n"/>
    </row>
    <row r="12">
      <c r="A12" t="inlineStr">
        <is>
          <t>Solution Architecture</t>
        </is>
      </c>
      <c r="B12" s="18" t="n"/>
      <c r="E12" s="18" t="n"/>
    </row>
    <row r="13">
      <c r="A13" t="inlineStr">
        <is>
          <t>Wiki</t>
        </is>
      </c>
      <c r="B13" s="18" t="n"/>
      <c r="E13" s="18" t="n"/>
    </row>
    <row r="14">
      <c r="A14" t="inlineStr">
        <is>
          <t>Code Repository</t>
        </is>
      </c>
      <c r="B14" s="18" t="n"/>
      <c r="D14" t="inlineStr">
        <is>
          <t>Data from External Sources</t>
        </is>
      </c>
      <c r="E14" s="18" t="n"/>
    </row>
    <row r="15">
      <c r="A15" t="inlineStr">
        <is>
          <t>Automated Tests</t>
        </is>
      </c>
      <c r="B15" s="18" t="n"/>
      <c r="E15" s="18" t="n"/>
    </row>
    <row r="16">
      <c r="A16" t="inlineStr">
        <is>
          <t>SBOM</t>
        </is>
      </c>
      <c r="B16" s="18" t="n"/>
      <c r="E16" s="18" t="n"/>
    </row>
    <row r="17">
      <c r="A17" t="inlineStr">
        <is>
          <t>Sidecar</t>
        </is>
      </c>
      <c r="B17" s="18" t="n"/>
      <c r="E17" s="18" t="n"/>
    </row>
    <row r="18">
      <c r="A18" s="18" t="inlineStr">
        <is>
          <t>User Manual</t>
        </is>
      </c>
      <c r="B18" s="18" t="n"/>
      <c r="E18" s="18" t="n"/>
    </row>
    <row r="19">
      <c r="A19" s="18" t="inlineStr">
        <is>
          <t>Operations Manual</t>
        </is>
      </c>
      <c r="B19" s="18" t="n"/>
      <c r="E19" s="18" t="n"/>
    </row>
    <row r="20">
      <c r="A20" s="18" t="n"/>
      <c r="B20" s="18" t="n"/>
    </row>
    <row r="21"/>
    <row r="22" ht="18.75" customHeight="1">
      <c r="A22" s="17" t="inlineStr">
        <is>
          <t>People</t>
        </is>
      </c>
      <c r="D22" s="17" t="inlineStr">
        <is>
          <t>Interfaces</t>
        </is>
      </c>
    </row>
    <row r="23">
      <c r="A23" t="inlineStr">
        <is>
          <t>Product Owner</t>
        </is>
      </c>
      <c r="B23" s="18" t="n"/>
      <c r="D23" t="inlineStr">
        <is>
          <t>User Interactions</t>
        </is>
      </c>
      <c r="E23" s="18" t="n"/>
    </row>
    <row r="24">
      <c r="A24" t="inlineStr">
        <is>
          <t>PM</t>
        </is>
      </c>
      <c r="B24" s="18" t="n"/>
      <c r="E24" s="18" t="n"/>
    </row>
    <row r="25">
      <c r="B25" s="18" t="n"/>
      <c r="E25" s="18" t="n"/>
    </row>
    <row r="26">
      <c r="A26" t="inlineStr">
        <is>
          <t>Solution Architect</t>
        </is>
      </c>
      <c r="B26" s="18" t="n"/>
      <c r="E26" s="18" t="n"/>
    </row>
    <row r="27">
      <c r="A27" t="inlineStr">
        <is>
          <t>Dev Team</t>
        </is>
      </c>
      <c r="B27" s="18" t="n"/>
      <c r="E27" s="18" t="n"/>
    </row>
    <row r="28">
      <c r="A28" t="inlineStr">
        <is>
          <t>Security Champion</t>
        </is>
      </c>
      <c r="B28" s="18" t="n"/>
      <c r="D28" t="inlineStr">
        <is>
          <t>to/from other systems</t>
        </is>
      </c>
      <c r="E28" s="18" t="n"/>
    </row>
    <row r="29">
      <c r="A29" s="18" t="n"/>
      <c r="B29" s="18" t="n"/>
      <c r="E29" s="18" t="n"/>
    </row>
    <row r="30">
      <c r="A30" s="18" t="n"/>
      <c r="B30" s="18" t="n"/>
      <c r="E30" s="18" t="n"/>
    </row>
    <row r="31">
      <c r="A31" s="18" t="n"/>
      <c r="B31" s="18" t="n"/>
      <c r="E31" s="18" t="n"/>
    </row>
    <row r="32">
      <c r="E32" s="18" t="n"/>
    </row>
    <row r="33"/>
    <row r="34"/>
    <row r="35" ht="18.75" customHeight="1">
      <c r="A35" s="17" t="inlineStr">
        <is>
          <t>Statistics</t>
        </is>
      </c>
      <c r="D35" s="17" t="n"/>
    </row>
    <row r="36">
      <c r="A36" t="inlineStr">
        <is>
          <t>Security Process Score</t>
        </is>
      </c>
      <c r="B36" s="19">
        <f>ProcessChecklist[[#Totals],[completed]]</f>
        <v/>
      </c>
      <c r="E36" s="47" t="n"/>
    </row>
    <row r="37">
      <c r="A37" t="inlineStr">
        <is>
          <t>Specification Self-Assessment</t>
        </is>
      </c>
      <c r="B37" s="19">
        <f>Tabelle1[[#Totals],[self-assessment]]</f>
        <v/>
      </c>
      <c r="E37" s="48" t="n"/>
    </row>
    <row r="38">
      <c r="A38" t="inlineStr">
        <is>
          <t>Specification Compliance</t>
        </is>
      </c>
      <c r="B38" s="19">
        <f>Tabelle1[[#Totals],[compliant]]</f>
        <v/>
      </c>
      <c r="E38" s="47" t="n"/>
    </row>
    <row r="39">
      <c r="D39" s="49" t="n"/>
      <c r="E39" s="50" t="n"/>
    </row>
    <row r="40"/>
    <row r="41">
      <c r="D41" s="49" t="n"/>
      <c r="E41" s="50" t="n"/>
    </row>
    <row r="42"/>
    <row r="43">
      <c r="D43" s="49" t="n"/>
      <c r="E43" s="50" t="n"/>
    </row>
    <row r="44">
      <c r="E44" s="48" t="n"/>
    </row>
  </sheetData>
  <sheetProtection selectLockedCells="1" selectUnlockedCells="0" sheet="1" objects="1" insertRows="1" insertHyperlinks="0" autoFilter="1" scenarios="1" formatColumns="1" deleteColumns="1" insertColumns="1" pivotTables="1" deleteRows="1" formatCells="0" formatRows="1" sort="1"/>
  <mergeCells count="2">
    <mergeCell ref="A1:E1"/>
    <mergeCell ref="A3:E3"/>
  </mergeCells>
  <dataValidations count="2">
    <dataValidation sqref="A3:E3" showDropDown="0" showInputMessage="1" showErrorMessage="1" allowBlank="0" type="textLength" operator="greaterThan">
      <formula1>1</formula1>
    </dataValidation>
    <dataValidation sqref="B5" showDropDown="0" showInputMessage="1" showErrorMessage="1" allowBlank="0" operator="greaterThan"/>
  </dataValidations>
  <pageMargins left="0.7" right="0.7" top="0.787401575" bottom="0.787401575" header="0.3" footer="0.3"/>
  <tableParts count="6">
    <tablePart xmlns:r="http://schemas.openxmlformats.org/officeDocument/2006/relationships" r:id="rId1"/>
    <tablePart xmlns:r="http://schemas.openxmlformats.org/officeDocument/2006/relationships" r:id="rId2"/>
    <tablePart xmlns:r="http://schemas.openxmlformats.org/officeDocument/2006/relationships" r:id="rId3"/>
    <tablePart xmlns:r="http://schemas.openxmlformats.org/officeDocument/2006/relationships" r:id="rId4"/>
    <tablePart xmlns:r="http://schemas.openxmlformats.org/officeDocument/2006/relationships" r:id="rId5"/>
    <tablePart xmlns:r="http://schemas.openxmlformats.org/officeDocument/2006/relationships" r:id="rId6"/>
  </tableParts>
</worksheet>
</file>

<file path=xl/worksheets/sheet2.xml><?xml version="1.0" encoding="utf-8"?>
<worksheet xmlns="http://schemas.openxmlformats.org/spreadsheetml/2006/main">
  <sheetPr>
    <outlinePr summaryBelow="1" summaryRight="1"/>
    <pageSetUpPr/>
  </sheetPr>
  <dimension ref="A1:F32"/>
  <sheetViews>
    <sheetView topLeftCell="A3" zoomScale="140" zoomScaleNormal="140" workbookViewId="0">
      <selection activeCell="E10" sqref="E10"/>
    </sheetView>
  </sheetViews>
  <sheetFormatPr baseColWidth="8" defaultColWidth="10.875" defaultRowHeight="15.75"/>
  <cols>
    <col width="73.375" customWidth="1" style="4" min="1" max="1"/>
    <col hidden="1" width="10.875" customWidth="1" style="3" min="2" max="2"/>
    <col width="12.625" customWidth="1" style="3" min="3" max="3"/>
    <col hidden="1" width="12.625" customWidth="1" style="3" min="4" max="4"/>
    <col width="60" customWidth="1" style="4" min="5" max="5"/>
    <col width="33.375" customWidth="1" style="4" min="6" max="6"/>
    <col width="10.875" customWidth="1" style="4" min="7" max="16384"/>
  </cols>
  <sheetData>
    <row r="1" ht="21" customHeight="1">
      <c r="A1" s="64" t="inlineStr">
        <is>
          <t>Security Process Checklist</t>
        </is>
      </c>
    </row>
    <row r="2" ht="21" customFormat="1" customHeight="1" s="16">
      <c r="A2" s="65">
        <f>IF(ISBLANK('Initiative Key Points'!B5),"",'Initiative Key Points'!B5)</f>
        <v/>
      </c>
    </row>
    <row r="3" ht="21" customFormat="1" customHeight="1" s="16">
      <c r="A3" s="65" t="n"/>
      <c r="B3" s="65" t="n"/>
      <c r="C3" s="65" t="n"/>
      <c r="D3" s="65" t="n"/>
      <c r="E3" s="65" t="n"/>
    </row>
    <row r="4" ht="21" customFormat="1" customHeight="1" s="16">
      <c r="A4" s="66" t="inlineStr">
        <is>
          <t>fill in explanations, we (Security team) set the completed field</t>
        </is>
      </c>
    </row>
    <row r="5" ht="21" customFormat="1" customHeight="1" s="16">
      <c r="A5" s="65" t="n"/>
      <c r="B5" s="65" t="n"/>
      <c r="C5" s="65" t="n"/>
      <c r="D5" s="65" t="n"/>
      <c r="E5" s="65" t="n"/>
    </row>
    <row r="6">
      <c r="A6" t="inlineStr">
        <is>
          <t>requirement</t>
        </is>
      </c>
      <c r="B6" s="5" t="inlineStr">
        <is>
          <t>must</t>
        </is>
      </c>
      <c r="C6" s="3" t="inlineStr">
        <is>
          <t>completed</t>
        </is>
      </c>
      <c r="D6" s="3" t="inlineStr">
        <is>
          <t>ok</t>
        </is>
      </c>
      <c r="E6" t="inlineStr">
        <is>
          <t>explanation</t>
        </is>
      </c>
      <c r="F6" t="inlineStr">
        <is>
          <t>reference or link</t>
        </is>
      </c>
    </row>
    <row r="7" ht="18.75" customFormat="1" customHeight="1" s="2">
      <c r="A7" s="8" t="inlineStr">
        <is>
          <t>Pre-Development</t>
        </is>
      </c>
      <c r="B7" s="1" t="n"/>
      <c r="C7" s="1" t="n"/>
      <c r="D7" s="14" t="n"/>
      <c r="F7" s="39" t="n"/>
    </row>
    <row r="8">
      <c r="A8" s="9" t="inlineStr">
        <is>
          <t>Determine applicability of ISMS and sector/regulatory context</t>
        </is>
      </c>
      <c r="B8" s="3" t="inlineStr">
        <is>
          <t>y</t>
        </is>
      </c>
      <c r="C8" s="3" t="inlineStr">
        <is>
          <t>n</t>
        </is>
      </c>
      <c r="D8" s="14">
        <f>IF(AND(IF(ProcessChecklist[[#This Row],[must]]="y",1,0),ProcessChecklist[[#This Row],[completed]]&lt;&gt;"y"),1,0)</f>
        <v/>
      </c>
      <c r="E8" s="15" t="n"/>
      <c r="F8" s="40" t="n"/>
    </row>
    <row r="9">
      <c r="A9" s="9" t="inlineStr">
        <is>
          <t>Business determines protection need and fills out protection need assessment document</t>
        </is>
      </c>
      <c r="B9" s="3" t="inlineStr">
        <is>
          <t>y</t>
        </is>
      </c>
      <c r="C9" s="3" t="inlineStr">
        <is>
          <t>n</t>
        </is>
      </c>
      <c r="D9" s="14">
        <f>IF(AND(IF(ProcessChecklist[[#This Row],[must]]="y",1,0),ProcessChecklist[[#This Row],[completed]]&lt;&gt;"y"),1,0)</f>
        <v/>
      </c>
      <c r="E9" s="15" t="n"/>
      <c r="F9" s="40" t="n"/>
    </row>
    <row r="10">
      <c r="A10" s="9" t="inlineStr">
        <is>
          <t>Security meta-ticket created in Azure DevOps</t>
        </is>
      </c>
      <c r="B10" s="3" t="inlineStr">
        <is>
          <t>y</t>
        </is>
      </c>
      <c r="C10" s="3" t="inlineStr">
        <is>
          <t>n</t>
        </is>
      </c>
      <c r="D10" s="14">
        <f>IF(AND(IF(ProcessChecklist[[#This Row],[must]]="y",1,0),ProcessChecklist[[#This Row],[completed]]&lt;&gt;"y"),1,0)</f>
        <v/>
      </c>
      <c r="E10" s="15" t="n"/>
      <c r="F10" s="40" t="n"/>
    </row>
    <row r="11">
      <c r="A11" s="10" t="n"/>
      <c r="F11" s="39" t="n"/>
    </row>
    <row r="12" ht="18.75" customFormat="1" customHeight="1" s="2">
      <c r="A12" s="11" t="inlineStr">
        <is>
          <t>Start of Development</t>
        </is>
      </c>
      <c r="B12" s="1" t="n"/>
      <c r="C12" s="1" t="n"/>
      <c r="D12" s="1" t="n"/>
      <c r="F12" s="39" t="n"/>
    </row>
    <row r="13">
      <c r="A13" s="12" t="inlineStr">
        <is>
          <t>Ensure development team has a Security Champion</t>
        </is>
      </c>
      <c r="B13" s="3" t="inlineStr">
        <is>
          <t>y</t>
        </is>
      </c>
      <c r="D13" s="14">
        <f>IF(AND(IF(ProcessChecklist[[#This Row],[must]]="y",1,0),ProcessChecklist[[#This Row],[completed]]&lt;&gt;"y"),1,0)</f>
        <v/>
      </c>
      <c r="E13" s="15" t="n"/>
      <c r="F13" s="40" t="n"/>
    </row>
    <row r="14" ht="31.5" customHeight="1">
      <c r="A14" s="12" t="inlineStr">
        <is>
          <t>Solution architect derives first draft of security requirements from security meta-model in Enterprise Architect</t>
        </is>
      </c>
      <c r="B14" s="3" t="inlineStr">
        <is>
          <t>y</t>
        </is>
      </c>
      <c r="D14" s="14">
        <f>IF(AND(IF(ProcessChecklist[[#This Row],[must]]="y",1,0),ProcessChecklist[[#This Row],[completed]]&lt;&gt;"y"),1,0)</f>
        <v/>
      </c>
      <c r="E14" s="15" t="n"/>
      <c r="F14" s="40" t="n"/>
    </row>
    <row r="15">
      <c r="A15" s="10" t="n"/>
      <c r="F15" s="39" t="n"/>
    </row>
    <row r="16" ht="18.75" customFormat="1" customHeight="1" s="6">
      <c r="A16" s="8" t="inlineStr">
        <is>
          <t>During Development</t>
        </is>
      </c>
      <c r="B16" s="7" t="n"/>
      <c r="C16" s="7" t="n"/>
      <c r="D16" s="7" t="n"/>
      <c r="F16" s="41" t="n"/>
    </row>
    <row r="17">
      <c r="A17" s="10" t="inlineStr">
        <is>
          <t>Solution architect generates and updates threat model in EA</t>
        </is>
      </c>
      <c r="B17" s="3" t="inlineStr">
        <is>
          <t>y</t>
        </is>
      </c>
      <c r="D17" s="14">
        <f>IF(AND(IF(ProcessChecklist[[#This Row],[must]]="y",1,0),ProcessChecklist[[#This Row],[completed]]&lt;&gt;"y"),1,0)</f>
        <v/>
      </c>
      <c r="E17" s="15" t="n"/>
      <c r="F17" s="40" t="n"/>
    </row>
    <row r="18">
      <c r="A18" s="10" t="inlineStr">
        <is>
          <t>Security tests are generated and run automatically in the build pipeline</t>
        </is>
      </c>
      <c r="B18" s="3" t="inlineStr">
        <is>
          <t>y</t>
        </is>
      </c>
      <c r="D18" s="14">
        <f>IF(AND(IF(ProcessChecklist[[#This Row],[must]]="y",1,0),ProcessChecklist[[#This Row],[completed]]&lt;&gt;"y"),1,0)</f>
        <v/>
      </c>
      <c r="E18" s="15" t="n"/>
      <c r="F18" s="40" t="n"/>
    </row>
    <row r="19">
      <c r="A19" s="10" t="n"/>
      <c r="F19" s="39" t="n"/>
    </row>
    <row r="20" ht="18.75" customFormat="1" customHeight="1" s="6">
      <c r="A20" s="8" t="inlineStr">
        <is>
          <t>Final Development Stages</t>
        </is>
      </c>
      <c r="B20" s="7" t="n"/>
      <c r="C20" s="7" t="n"/>
      <c r="D20" s="7" t="n"/>
      <c r="F20" s="41" t="n"/>
    </row>
    <row r="21">
      <c r="A21" s="10" t="inlineStr">
        <is>
          <t>Conduct security testing (review, pentest, etc.)</t>
        </is>
      </c>
      <c r="B21" s="3" t="inlineStr">
        <is>
          <t>y</t>
        </is>
      </c>
      <c r="D21" s="14">
        <f>IF(AND(IF(ProcessChecklist[[#This Row],[must]]="y",1,0),ProcessChecklist[[#This Row],[completed]]&lt;&gt;"y"),1,0)</f>
        <v/>
      </c>
      <c r="E21" s="15" t="n"/>
      <c r="F21" s="40" t="n"/>
    </row>
    <row r="22">
      <c r="A22" s="10" t="n"/>
      <c r="C22" s="44">
        <f>COUNTIF(ProcessChecklist[completed],"y")/8</f>
        <v/>
      </c>
    </row>
    <row r="23">
      <c r="A23" s="10" t="n"/>
    </row>
    <row r="24">
      <c r="A24" s="10" t="n"/>
    </row>
    <row r="25">
      <c r="A25" s="10" t="n"/>
    </row>
    <row r="26">
      <c r="A26" s="10" t="n"/>
    </row>
    <row r="27">
      <c r="A27" s="10" t="n"/>
    </row>
    <row r="28">
      <c r="A28" s="10" t="n"/>
    </row>
    <row r="29">
      <c r="A29" s="10" t="n"/>
    </row>
    <row r="30">
      <c r="A30" s="10" t="n"/>
    </row>
    <row r="31">
      <c r="A31" s="10" t="n"/>
    </row>
    <row r="32">
      <c r="A32" s="10" t="n"/>
    </row>
  </sheetData>
  <sheetProtection selectLockedCells="1" selectUnlockedCells="0" sheet="1" objects="0" insertRows="1" insertHyperlinks="0" autoFilter="1" scenarios="0" formatColumns="1" deleteColumns="1" insertColumns="1" pivotTables="1" deleteRows="1" formatCells="1" formatRows="1" sort="1"/>
  <mergeCells count="3">
    <mergeCell ref="A2:E2"/>
    <mergeCell ref="A1:E1"/>
    <mergeCell ref="A4:E4"/>
  </mergeCells>
  <conditionalFormatting sqref="C1:C1048576">
    <cfRule type="expression" priority="1" dxfId="49" stopIfTrue="1">
      <formula>$D1</formula>
    </cfRule>
    <cfRule type="cellIs" priority="2" operator="equal" dxfId="48">
      <formula>"y"</formula>
    </cfRule>
  </conditionalFormatting>
  <pageMargins left="0.7" right="0.7" top="0.787401575" bottom="0.787401575" header="0.3" footer="0.3"/>
  <tableParts count="1">
    <tablePart xmlns:r="http://schemas.openxmlformats.org/officeDocument/2006/relationships" r:id="rId1"/>
  </tableParts>
</worksheet>
</file>

<file path=xl/worksheets/sheet3.xml><?xml version="1.0" encoding="utf-8"?>
<worksheet xmlns="http://schemas.openxmlformats.org/spreadsheetml/2006/main">
  <sheetPr>
    <outlinePr summaryBelow="1" summaryRight="1"/>
    <pageSetUpPr/>
  </sheetPr>
  <dimension ref="A1:J173"/>
  <sheetViews>
    <sheetView tabSelected="1" workbookViewId="0">
      <selection activeCell="C134" sqref="C134"/>
    </sheetView>
  </sheetViews>
  <sheetFormatPr baseColWidth="8" defaultColWidth="10.875" defaultRowHeight="15.75"/>
  <cols>
    <col width="73.375" customWidth="1" style="4" min="1" max="1"/>
    <col hidden="1" width="10.875" customWidth="1" style="3" min="2" max="2"/>
    <col width="15.875" customWidth="1" style="3" min="3" max="3"/>
    <col hidden="1" width="12.625" customWidth="1" style="3" min="4" max="5"/>
    <col width="12.625" customWidth="1" style="3" min="6" max="6"/>
    <col hidden="1" width="12.625" customWidth="1" style="3" min="7" max="7"/>
    <col width="60" customWidth="1" style="10" min="8" max="8"/>
    <col width="23.375" customWidth="1" style="10" min="9" max="9"/>
    <col width="33.375" customWidth="1" style="4" min="10" max="10"/>
    <col width="10.875" customWidth="1" style="4" min="11" max="16384"/>
  </cols>
  <sheetData>
    <row r="1" ht="21" customHeight="1">
      <c r="A1" s="64" t="inlineStr">
        <is>
          <t>Security Specification Checklist</t>
        </is>
      </c>
    </row>
    <row r="2" ht="21" customFormat="1" customHeight="1" s="16">
      <c r="A2" s="65">
        <f>IF(ISBLANK('Initiative Key Points'!B5),"",'Initiative Key Points'!B5)</f>
        <v/>
      </c>
      <c r="I2" s="21" t="n"/>
    </row>
    <row r="3" ht="21" customFormat="1" customHeight="1" s="16">
      <c r="A3" s="65" t="n"/>
      <c r="B3" s="65" t="n"/>
      <c r="C3" s="65" t="n"/>
      <c r="D3" s="65" t="n"/>
      <c r="E3" s="65" t="n"/>
      <c r="F3" s="65" t="n"/>
      <c r="G3" s="65" t="n"/>
      <c r="H3" s="65" t="n"/>
      <c r="I3" s="21" t="n"/>
    </row>
    <row r="4" ht="21" customFormat="1" customHeight="1" s="16">
      <c r="A4" s="38" t="inlineStr">
        <is>
          <t>refer to the "Security Specification" document for full details.</t>
        </is>
      </c>
      <c r="B4" s="65" t="n"/>
      <c r="C4" s="26" t="n"/>
      <c r="D4" s="65" t="n"/>
      <c r="E4" s="65" t="n"/>
      <c r="F4" s="28" t="n"/>
      <c r="G4" s="65" t="n"/>
      <c r="H4" s="25" t="inlineStr">
        <is>
          <t xml:space="preserve"> = not done / not compliant (dark red = must, light red = should)</t>
        </is>
      </c>
      <c r="I4" s="21" t="n"/>
    </row>
    <row r="5" ht="21" customFormat="1" customHeight="1" s="16">
      <c r="A5" s="22" t="inlineStr">
        <is>
          <t>this spreadsheet is in line with version 0.6 (file v15) of the Security Specification</t>
        </is>
      </c>
      <c r="B5" s="65" t="n"/>
      <c r="C5" s="23" t="n"/>
      <c r="D5" s="65" t="n"/>
      <c r="E5" s="65" t="n"/>
      <c r="F5" s="23" t="n"/>
      <c r="G5" s="65" t="n"/>
      <c r="H5" s="25" t="inlineStr">
        <is>
          <t xml:space="preserve"> = done / compliant</t>
        </is>
      </c>
      <c r="I5" s="21" t="n"/>
    </row>
    <row r="6" ht="21" customFormat="1" customHeight="1" s="16">
      <c r="A6" s="29" t="inlineStr">
        <is>
          <t>lines added or changed from version 5 are highlighted in blue like this</t>
        </is>
      </c>
      <c r="B6" s="65" t="n"/>
      <c r="C6" s="65" t="n"/>
      <c r="D6" s="65" t="n"/>
      <c r="E6" s="65" t="n"/>
      <c r="F6" s="24" t="n"/>
      <c r="G6" s="65" t="n"/>
      <c r="H6" s="25" t="inlineStr">
        <is>
          <t xml:space="preserve"> = compliance not yet checked</t>
        </is>
      </c>
      <c r="I6" s="21" t="n"/>
    </row>
    <row r="7" ht="21" customFormat="1" customHeight="1" s="16">
      <c r="A7" s="30" t="n"/>
      <c r="B7" s="65" t="n"/>
      <c r="C7" s="65" t="n"/>
      <c r="D7" s="65" t="n"/>
      <c r="E7" s="65" t="n"/>
      <c r="F7" s="65" t="n"/>
      <c r="G7" s="65" t="n"/>
      <c r="H7" s="25" t="n"/>
      <c r="I7" s="21" t="n"/>
    </row>
    <row r="8" ht="21" customFormat="1" customHeight="1" s="16">
      <c r="A8" s="65" t="n"/>
      <c r="B8" s="65" t="n"/>
      <c r="C8" s="65" t="n"/>
      <c r="D8" s="65" t="n"/>
      <c r="E8" s="65" t="n"/>
      <c r="F8" s="65" t="n"/>
      <c r="G8" s="65" t="n"/>
      <c r="H8" s="65" t="n"/>
      <c r="I8" s="21" t="n"/>
    </row>
    <row r="9">
      <c r="A9" s="4" t="inlineStr">
        <is>
          <t>requirement</t>
        </is>
      </c>
      <c r="B9" s="3" t="inlineStr">
        <is>
          <t>mandatory</t>
        </is>
      </c>
      <c r="C9" s="3" t="inlineStr">
        <is>
          <t>self-assessment</t>
        </is>
      </c>
      <c r="D9" s="3" t="inlineStr">
        <is>
          <t>ok</t>
        </is>
      </c>
      <c r="E9" s="3" t="inlineStr">
        <is>
          <t>optional</t>
        </is>
      </c>
      <c r="F9" s="3" t="inlineStr">
        <is>
          <t>compliant</t>
        </is>
      </c>
      <c r="G9" s="3" t="inlineStr">
        <is>
          <t>check</t>
        </is>
      </c>
      <c r="H9" s="10" t="inlineStr">
        <is>
          <t>explanation</t>
        </is>
      </c>
      <c r="I9" s="10" t="inlineStr">
        <is>
          <t>reference or link</t>
        </is>
      </c>
      <c r="J9" s="10" t="inlineStr">
        <is>
          <t>compliance remarks</t>
        </is>
      </c>
    </row>
    <row r="10" ht="18.75" customFormat="1" customHeight="1" s="2">
      <c r="A10" s="8" t="inlineStr">
        <is>
          <t>3.1.1 Secure System Architecture</t>
        </is>
      </c>
      <c r="B10" s="1" t="n"/>
      <c r="C10" s="1" t="n"/>
      <c r="D10" s="1" t="n"/>
      <c r="E10" s="1">
        <f>IF(AND(IF(Tabelle1[[#This Row],[mandatory]]="n",1,0),Tabelle1[[#This Row],[self-assessment]]&lt;&gt;"y"),1,0)</f>
        <v/>
      </c>
      <c r="F10" s="1" t="n"/>
      <c r="G10" s="1">
        <f>IF(AND(IF(Tabelle1[[#This Row],[mandatory]]="y",1,0),Tabelle1[[#This Row],[compliant]]&lt;&gt;"y"),1,0)</f>
        <v/>
      </c>
      <c r="H10" s="32" t="n"/>
      <c r="I10" s="32" t="n"/>
      <c r="J10" s="10" t="n"/>
    </row>
    <row r="11">
      <c r="A11" s="9" t="inlineStr">
        <is>
          <t>Must use the Secure Architecture Stage Gate process.</t>
        </is>
      </c>
      <c r="B11" s="3" t="inlineStr">
        <is>
          <t>y</t>
        </is>
      </c>
      <c r="C11" s="14" t="n"/>
      <c r="D11" s="3">
        <f>IF(AND(IF(Tabelle1[[#This Row],[mandatory]]="y",1,0),Tabelle1[[#This Row],[self-assessment]]&lt;&gt;"y"),1,0)</f>
        <v/>
      </c>
      <c r="E11" s="14">
        <f>IF(AND(IF(Tabelle1[[#This Row],[mandatory]]="n",1,0),Tabelle1[[#This Row],[self-assessment]]&lt;&gt;"y"),1,0)</f>
        <v/>
      </c>
      <c r="F11" s="3" t="inlineStr">
        <is>
          <t>?</t>
        </is>
      </c>
      <c r="G11" s="3">
        <f>IF(AND(IF(Tabelle1[[#This Row],[mandatory]]="y",1,0),Tabelle1[[#This Row],[compliant]]&lt;&gt;"y"),1,0)</f>
        <v/>
      </c>
      <c r="H11" s="33" t="n"/>
      <c r="I11" s="33" t="n"/>
      <c r="J11" s="10" t="n"/>
    </row>
    <row r="12">
      <c r="A12" s="46" t="inlineStr">
        <is>
          <t>Must use the corporate IAM (identity and access management) solution for authentication</t>
        </is>
      </c>
      <c r="B12" s="3" t="inlineStr">
        <is>
          <t>y</t>
        </is>
      </c>
      <c r="C12" s="14" t="n"/>
      <c r="D12" s="3">
        <f>IF(AND(IF(Tabelle1[[#This Row],[mandatory]]="y",1,0),Tabelle1[[#This Row],[self-assessment]]&lt;&gt;"y"),1,0)</f>
        <v/>
      </c>
      <c r="E12" s="14">
        <f>IF(AND(IF(Tabelle1[[#This Row],[mandatory]]="n",1,0),Tabelle1[[#This Row],[self-assessment]]&lt;&gt;"y"),1,0)</f>
        <v/>
      </c>
      <c r="F12" s="3" t="inlineStr">
        <is>
          <t>?</t>
        </is>
      </c>
      <c r="G12" s="3">
        <f>IF(AND(IF(Tabelle1[[#This Row],[mandatory]]="y",1,0),Tabelle1[[#This Row],[compliant]]&lt;&gt;"y"),1,0)</f>
        <v/>
      </c>
      <c r="H12" s="33" t="n"/>
      <c r="I12" s="33" t="n"/>
      <c r="J12" s="10" t="n"/>
    </row>
    <row r="13" ht="31.5" customHeight="1">
      <c r="A13" s="9" t="inlineStr">
        <is>
          <t>Should provide internal security measures as identified in the risk analysis. Together with infrastructure security, this provides defence-in-depth.</t>
        </is>
      </c>
      <c r="B13" s="3" t="inlineStr">
        <is>
          <t>n</t>
        </is>
      </c>
      <c r="C13" s="14" t="n"/>
      <c r="D13" s="3">
        <f>IF(AND(IF(Tabelle1[[#This Row],[mandatory]]="y",1,0),Tabelle1[[#This Row],[self-assessment]]&lt;&gt;"y"),1,0)</f>
        <v/>
      </c>
      <c r="E13" s="14">
        <f>IF(AND(IF(Tabelle1[[#This Row],[mandatory]]="n",1,0),Tabelle1[[#This Row],[self-assessment]]&lt;&gt;"y"),1,0)</f>
        <v/>
      </c>
      <c r="F13" s="3" t="inlineStr">
        <is>
          <t>?</t>
        </is>
      </c>
      <c r="G13" s="3">
        <f>IF(AND(IF(Tabelle1[[#This Row],[mandatory]]="y",1,0),Tabelle1[[#This Row],[compliant]]&lt;&gt;"y"),1,0)</f>
        <v/>
      </c>
      <c r="H13" s="33" t="n"/>
      <c r="I13" s="33" t="n"/>
      <c r="J13" s="10" t="n"/>
    </row>
    <row r="14">
      <c r="A14" s="9" t="inlineStr">
        <is>
          <t>Must design systems in a fail-safe manner.</t>
        </is>
      </c>
      <c r="B14" s="3" t="inlineStr">
        <is>
          <t>y</t>
        </is>
      </c>
      <c r="C14" s="14" t="n"/>
      <c r="D14" s="3">
        <f>IF(AND(IF(Tabelle1[[#This Row],[mandatory]]="y",1,0),Tabelle1[[#This Row],[self-assessment]]&lt;&gt;"y"),1,0)</f>
        <v/>
      </c>
      <c r="E14" s="14">
        <f>IF(AND(IF(Tabelle1[[#This Row],[mandatory]]="n",1,0),Tabelle1[[#This Row],[self-assessment]]&lt;&gt;"y"),1,0)</f>
        <v/>
      </c>
      <c r="F14" s="3" t="inlineStr">
        <is>
          <t>?</t>
        </is>
      </c>
      <c r="G14" s="3">
        <f>IF(AND(IF(Tabelle1[[#This Row],[mandatory]]="y",1,0),Tabelle1[[#This Row],[compliant]]&lt;&gt;"y"),1,0)</f>
        <v/>
      </c>
      <c r="H14" s="33" t="n"/>
      <c r="I14" s="33" t="n"/>
      <c r="J14" s="10" t="n"/>
    </row>
    <row r="15" ht="31.5" customHeight="1">
      <c r="A15" s="9" t="inlineStr">
        <is>
          <t>Must document the normal range of resource usage and actions to take if actual resource usage leaves these ranges.</t>
        </is>
      </c>
      <c r="B15" s="3" t="inlineStr">
        <is>
          <t>y</t>
        </is>
      </c>
      <c r="C15" s="14" t="n"/>
      <c r="D15" s="3">
        <f>IF(AND(IF(Tabelle1[[#This Row],[mandatory]]="y",1,0),Tabelle1[[#This Row],[self-assessment]]&lt;&gt;"y"),1,0)</f>
        <v/>
      </c>
      <c r="E15" s="14">
        <f>IF(AND(IF(Tabelle1[[#This Row],[mandatory]]="n",1,0),Tabelle1[[#This Row],[self-assessment]]&lt;&gt;"y"),1,0)</f>
        <v/>
      </c>
      <c r="F15" s="3" t="inlineStr">
        <is>
          <t>?</t>
        </is>
      </c>
      <c r="G15" s="3">
        <f>IF(AND(IF(Tabelle1[[#This Row],[mandatory]]="y",1,0),Tabelle1[[#This Row],[compliant]]&lt;&gt;"y"),1,0)</f>
        <v/>
      </c>
      <c r="H15" s="33" t="n"/>
      <c r="I15" s="33" t="n"/>
      <c r="J15" s="10" t="n"/>
    </row>
    <row r="16">
      <c r="A16" s="45" t="inlineStr">
        <is>
          <t>Must ensure the risk analysis is revised after significant changes.</t>
        </is>
      </c>
      <c r="B16" s="3" t="inlineStr">
        <is>
          <t>y</t>
        </is>
      </c>
      <c r="C16" s="14" t="n"/>
      <c r="D16" s="3">
        <f>IF(AND(IF(Tabelle1[[#This Row],[mandatory]]="y",1,0),Tabelle1[[#This Row],[self-assessment]]&lt;&gt;"y"),1,0)</f>
        <v/>
      </c>
      <c r="E16" s="14">
        <f>IF(AND(IF(Tabelle1[[#This Row],[mandatory]]="n",1,0),Tabelle1[[#This Row],[self-assessment]]&lt;&gt;"y"),1,0)</f>
        <v/>
      </c>
      <c r="F16" s="3" t="inlineStr">
        <is>
          <t>?</t>
        </is>
      </c>
      <c r="G16" s="3">
        <f>IF(AND(IF(Tabelle1[[#This Row],[mandatory]]="y",1,0),Tabelle1[[#This Row],[compliant]]&lt;&gt;"y"),1,0)</f>
        <v/>
      </c>
      <c r="H16" s="33" t="n"/>
      <c r="I16" s="33" t="n"/>
      <c r="J16" s="10" t="n"/>
    </row>
    <row r="17">
      <c r="A17" s="10" t="n"/>
      <c r="D17" s="3">
        <f>IF(AND(IF(Tabelle1[[#This Row],[mandatory]]="y",1,0),Tabelle1[[#This Row],[self-assessment]]&lt;&gt;"y"),1,0)</f>
        <v/>
      </c>
      <c r="E17" s="3">
        <f>IF(AND(IF(Tabelle1[[#This Row],[mandatory]]="n",1,0),Tabelle1[[#This Row],[self-assessment]]&lt;&gt;"y"),1,0)</f>
        <v/>
      </c>
      <c r="G17" s="3">
        <f>IF(AND(IF(Tabelle1[[#This Row],[mandatory]]="y",1,0),Tabelle1[[#This Row],[compliant]]&lt;&gt;"y"),1,0)</f>
        <v/>
      </c>
      <c r="J17" s="10" t="n"/>
    </row>
    <row r="18" ht="18.75" customFormat="1" customHeight="1" s="2">
      <c r="A18" s="11" t="inlineStr">
        <is>
          <t>3.1.2  Patching and Patch Management</t>
        </is>
      </c>
      <c r="B18" s="1" t="n"/>
      <c r="C18" s="1" t="n"/>
      <c r="D18" s="1">
        <f>IF(AND(IF(Tabelle1[[#This Row],[mandatory]]="y",1,0),Tabelle1[[#This Row],[self-assessment]]&lt;&gt;"y"),1,0)</f>
        <v/>
      </c>
      <c r="E18" s="1">
        <f>IF(AND(IF(Tabelle1[[#This Row],[mandatory]]="n",1,0),Tabelle1[[#This Row],[self-assessment]]&lt;&gt;"y"),1,0)</f>
        <v/>
      </c>
      <c r="F18" s="1" t="n"/>
      <c r="G18" s="1">
        <f>IF(AND(IF(Tabelle1[[#This Row],[mandatory]]="y",1,0),Tabelle1[[#This Row],[compliant]]&lt;&gt;"y"),1,0)</f>
        <v/>
      </c>
      <c r="H18" s="32" t="n"/>
      <c r="I18" s="32" t="n"/>
      <c r="J18" s="10" t="n"/>
    </row>
    <row r="19">
      <c r="A19" s="12" t="inlineStr">
        <is>
          <t>Must use the patch management process.</t>
        </is>
      </c>
      <c r="B19" s="3" t="inlineStr">
        <is>
          <t>y</t>
        </is>
      </c>
      <c r="C19" s="14" t="n"/>
      <c r="D19" s="3">
        <f>IF(AND(IF(Tabelle1[[#This Row],[mandatory]]="y",1,0),Tabelle1[[#This Row],[self-assessment]]&lt;&gt;"y"),1,0)</f>
        <v/>
      </c>
      <c r="E19" s="14">
        <f>IF(AND(IF(Tabelle1[[#This Row],[mandatory]]="n",1,0),Tabelle1[[#This Row],[self-assessment]]&lt;&gt;"y"),1,0)</f>
        <v/>
      </c>
      <c r="F19" s="3" t="inlineStr">
        <is>
          <t>?</t>
        </is>
      </c>
      <c r="G19" s="3">
        <f>IF(AND(IF(Tabelle1[[#This Row],[mandatory]]="y",1,0),Tabelle1[[#This Row],[compliant]]&lt;&gt;"y"),1,0)</f>
        <v/>
      </c>
      <c r="H19" s="33" t="n"/>
      <c r="I19" s="33" t="n"/>
      <c r="J19" s="10" t="n"/>
    </row>
    <row r="20">
      <c r="A20" s="12" t="inlineStr">
        <is>
          <t>Must document steps required for updating the module.</t>
        </is>
      </c>
      <c r="B20" s="3" t="inlineStr">
        <is>
          <t>y</t>
        </is>
      </c>
      <c r="C20" s="14" t="n"/>
      <c r="D20" s="3">
        <f>IF(AND(IF(Tabelle1[[#This Row],[mandatory]]="y",1,0),Tabelle1[[#This Row],[self-assessment]]&lt;&gt;"y"),1,0)</f>
        <v/>
      </c>
      <c r="E20" s="14">
        <f>IF(AND(IF(Tabelle1[[#This Row],[mandatory]]="n",1,0),Tabelle1[[#This Row],[self-assessment]]&lt;&gt;"y"),1,0)</f>
        <v/>
      </c>
      <c r="F20" s="3" t="inlineStr">
        <is>
          <t>?</t>
        </is>
      </c>
      <c r="G20" s="3">
        <f>IF(AND(IF(Tabelle1[[#This Row],[mandatory]]="y",1,0),Tabelle1[[#This Row],[compliant]]&lt;&gt;"y"),1,0)</f>
        <v/>
      </c>
      <c r="H20" s="33" t="n"/>
      <c r="I20" s="33" t="n"/>
      <c r="J20" s="10" t="n"/>
    </row>
    <row r="21">
      <c r="A21" s="12" t="inlineStr">
        <is>
          <t>Must document prerequisites for patches, (e.g. required versions of firmware, OS, etc.)</t>
        </is>
      </c>
      <c r="B21" s="3" t="inlineStr">
        <is>
          <t>y</t>
        </is>
      </c>
      <c r="C21" s="14" t="n"/>
      <c r="D21" s="3">
        <f>IF(AND(IF(Tabelle1[[#This Row],[mandatory]]="y",1,0),Tabelle1[[#This Row],[self-assessment]]&lt;&gt;"y"),1,0)</f>
        <v/>
      </c>
      <c r="E21" s="14">
        <f>IF(AND(IF(Tabelle1[[#This Row],[mandatory]]="n",1,0),Tabelle1[[#This Row],[self-assessment]]&lt;&gt;"y"),1,0)</f>
        <v/>
      </c>
      <c r="F21" s="3" t="inlineStr">
        <is>
          <t>?</t>
        </is>
      </c>
      <c r="G21" s="3">
        <f>IF(AND(IF(Tabelle1[[#This Row],[mandatory]]="y",1,0),Tabelle1[[#This Row],[compliant]]&lt;&gt;"y"),1,0)</f>
        <v/>
      </c>
      <c r="H21" s="33" t="n"/>
      <c r="I21" s="33" t="n"/>
      <c r="J21" s="10" t="n"/>
    </row>
    <row r="22">
      <c r="A22" s="12" t="inlineStr">
        <is>
          <t>Must create a Software Bill of Materials (SBOM)</t>
        </is>
      </c>
      <c r="B22" s="3" t="inlineStr">
        <is>
          <t>y</t>
        </is>
      </c>
      <c r="C22" s="14" t="n"/>
      <c r="D22" s="3">
        <f>IF(AND(IF(Tabelle1[[#This Row],[mandatory]]="y",1,0),Tabelle1[[#This Row],[self-assessment]]&lt;&gt;"y"),1,0)</f>
        <v/>
      </c>
      <c r="E22" s="14">
        <f>IF(AND(IF(Tabelle1[[#This Row],[mandatory]]="n",1,0),Tabelle1[[#This Row],[self-assessment]]&lt;&gt;"y"),1,0)</f>
        <v/>
      </c>
      <c r="F22" s="3" t="inlineStr">
        <is>
          <t>?</t>
        </is>
      </c>
      <c r="G22" s="3">
        <f>IF(AND(IF(Tabelle1[[#This Row],[mandatory]]="y",1,0),Tabelle1[[#This Row],[compliant]]&lt;&gt;"y"),1,0)</f>
        <v/>
      </c>
      <c r="H22" s="33" t="n"/>
      <c r="I22" s="33" t="n"/>
      <c r="J22" s="10" t="n"/>
    </row>
    <row r="23">
      <c r="A23" s="12" t="inlineStr">
        <is>
          <t>Should deliver automated tests for the module functionality.</t>
        </is>
      </c>
      <c r="B23" s="3" t="inlineStr">
        <is>
          <t>n</t>
        </is>
      </c>
      <c r="C23" s="14" t="n"/>
      <c r="D23" s="3">
        <f>IF(AND(IF(Tabelle1[[#This Row],[mandatory]]="y",1,0),Tabelle1[[#This Row],[self-assessment]]&lt;&gt;"y"),1,0)</f>
        <v/>
      </c>
      <c r="E23" s="14">
        <f>IF(AND(IF(Tabelle1[[#This Row],[mandatory]]="n",1,0),Tabelle1[[#This Row],[self-assessment]]&lt;&gt;"y"),1,0)</f>
        <v/>
      </c>
      <c r="F23" s="3" t="inlineStr">
        <is>
          <t>?</t>
        </is>
      </c>
      <c r="G23" s="3">
        <f>IF(AND(IF(Tabelle1[[#This Row],[mandatory]]="y",1,0),Tabelle1[[#This Row],[compliant]]&lt;&gt;"y"),1,0)</f>
        <v/>
      </c>
      <c r="H23" s="33" t="n"/>
      <c r="I23" s="33" t="n"/>
      <c r="J23" s="10" t="n"/>
    </row>
    <row r="24">
      <c r="A24" s="13" t="inlineStr">
        <is>
          <t>Should provide versioning for patches.</t>
        </is>
      </c>
      <c r="B24" s="3" t="inlineStr">
        <is>
          <t>n</t>
        </is>
      </c>
      <c r="C24" s="14" t="n"/>
      <c r="D24" s="3">
        <f>IF(AND(IF(Tabelle1[[#This Row],[mandatory]]="y",1,0),Tabelle1[[#This Row],[self-assessment]]&lt;&gt;"y"),1,0)</f>
        <v/>
      </c>
      <c r="E24" s="14">
        <f>IF(AND(IF(Tabelle1[[#This Row],[mandatory]]="n",1,0),Tabelle1[[#This Row],[self-assessment]]&lt;&gt;"y"),1,0)</f>
        <v/>
      </c>
      <c r="F24" s="3" t="inlineStr">
        <is>
          <t>?</t>
        </is>
      </c>
      <c r="G24" s="3">
        <f>IF(AND(IF(Tabelle1[[#This Row],[mandatory]]="y",1,0),Tabelle1[[#This Row],[compliant]]&lt;&gt;"y"),1,0)</f>
        <v/>
      </c>
      <c r="H24" s="33" t="n"/>
      <c r="I24" s="33" t="n"/>
      <c r="J24" s="10" t="n"/>
    </row>
    <row r="25">
      <c r="A25" s="10" t="n"/>
      <c r="D25" s="3">
        <f>IF(AND(IF(Tabelle1[[#This Row],[mandatory]]="y",1,0),Tabelle1[[#This Row],[self-assessment]]&lt;&gt;"y"),1,0)</f>
        <v/>
      </c>
      <c r="E25" s="3">
        <f>IF(AND(IF(Tabelle1[[#This Row],[mandatory]]="n",1,0),Tabelle1[[#This Row],[self-assessment]]&lt;&gt;"y"),1,0)</f>
        <v/>
      </c>
      <c r="G25" s="3">
        <f>IF(AND(IF(Tabelle1[[#This Row],[mandatory]]="y",1,0),Tabelle1[[#This Row],[compliant]]&lt;&gt;"y"),1,0)</f>
        <v/>
      </c>
      <c r="J25" s="10" t="n"/>
    </row>
    <row r="26" ht="18.75" customFormat="1" customHeight="1" s="2">
      <c r="A26" s="11" t="inlineStr">
        <is>
          <t>3.1.3 Provision of Security Patches for all System Components</t>
        </is>
      </c>
      <c r="B26" s="1" t="n"/>
      <c r="C26" s="1" t="n"/>
      <c r="D26" s="1">
        <f>IF(AND(IF(Tabelle1[[#This Row],[mandatory]]="y",1,0),Tabelle1[[#This Row],[self-assessment]]&lt;&gt;"y"),1,0)</f>
        <v/>
      </c>
      <c r="E26" s="1">
        <f>IF(AND(IF(Tabelle1[[#This Row],[mandatory]]="n",1,0),Tabelle1[[#This Row],[self-assessment]]&lt;&gt;"y"),1,0)</f>
        <v/>
      </c>
      <c r="F26" s="1" t="n"/>
      <c r="G26" s="1">
        <f>IF(AND(IF(Tabelle1[[#This Row],[mandatory]]="y",1,0),Tabelle1[[#This Row],[compliant]]&lt;&gt;"y"),1,0)</f>
        <v/>
      </c>
      <c r="H26" s="32" t="n"/>
      <c r="I26" s="32" t="n"/>
      <c r="J26" s="10" t="n"/>
    </row>
    <row r="27">
      <c r="A27" s="10" t="inlineStr">
        <is>
          <t>Must ensure security updates for system components are available.</t>
        </is>
      </c>
      <c r="B27" s="3" t="inlineStr">
        <is>
          <t>y</t>
        </is>
      </c>
      <c r="C27" s="14" t="n"/>
      <c r="D27" s="3">
        <f>IF(AND(IF(Tabelle1[[#This Row],[mandatory]]="y",1,0),Tabelle1[[#This Row],[self-assessment]]&lt;&gt;"y"),1,0)</f>
        <v/>
      </c>
      <c r="E27" s="14">
        <f>IF(AND(IF(Tabelle1[[#This Row],[mandatory]]="n",1,0),Tabelle1[[#This Row],[self-assessment]]&lt;&gt;"y"),1,0)</f>
        <v/>
      </c>
      <c r="F27" s="3" t="inlineStr">
        <is>
          <t>?</t>
        </is>
      </c>
      <c r="G27" s="3">
        <f>IF(AND(IF(Tabelle1[[#This Row],[mandatory]]="y",1,0),Tabelle1[[#This Row],[compliant]]&lt;&gt;"y"),1,0)</f>
        <v/>
      </c>
      <c r="H27" s="33" t="n"/>
      <c r="I27" s="33" t="n"/>
      <c r="J27" s="10" t="n"/>
    </row>
    <row r="28">
      <c r="A28" s="10" t="inlineStr">
        <is>
          <t>Must generate release/patch notes for updates and patches.</t>
        </is>
      </c>
      <c r="B28" s="3" t="inlineStr">
        <is>
          <t>y</t>
        </is>
      </c>
      <c r="C28" s="14" t="n"/>
      <c r="D28" s="3">
        <f>IF(AND(IF(Tabelle1[[#This Row],[mandatory]]="y",1,0),Tabelle1[[#This Row],[self-assessment]]&lt;&gt;"y"),1,0)</f>
        <v/>
      </c>
      <c r="E28" s="14">
        <f>IF(AND(IF(Tabelle1[[#This Row],[mandatory]]="n",1,0),Tabelle1[[#This Row],[self-assessment]]&lt;&gt;"y"),1,0)</f>
        <v/>
      </c>
      <c r="F28" s="3" t="inlineStr">
        <is>
          <t>?</t>
        </is>
      </c>
      <c r="G28" s="3">
        <f>IF(AND(IF(Tabelle1[[#This Row],[mandatory]]="y",1,0),Tabelle1[[#This Row],[compliant]]&lt;&gt;"y"),1,0)</f>
        <v/>
      </c>
      <c r="H28" s="33" t="n"/>
      <c r="I28" s="33" t="n"/>
      <c r="J28" s="10" t="n"/>
    </row>
    <row r="29">
      <c r="A29" s="10" t="n"/>
      <c r="D29" s="3">
        <f>IF(AND(IF(Tabelle1[[#This Row],[mandatory]]="y",1,0),Tabelle1[[#This Row],[self-assessment]]&lt;&gt;"y"),1,0)</f>
        <v/>
      </c>
      <c r="E29" s="3">
        <f>IF(AND(IF(Tabelle1[[#This Row],[mandatory]]="n",1,0),Tabelle1[[#This Row],[self-assessment]]&lt;&gt;"y"),1,0)</f>
        <v/>
      </c>
      <c r="G29" s="3">
        <f>IF(AND(IF(Tabelle1[[#This Row],[mandatory]]="y",1,0),Tabelle1[[#This Row],[compliant]]&lt;&gt;"y"),1,0)</f>
        <v/>
      </c>
      <c r="J29" s="10" t="n"/>
    </row>
    <row r="30" ht="18.75" customFormat="1" customHeight="1" s="6">
      <c r="A30" s="8" t="inlineStr">
        <is>
          <t>3.1.4 Support for Deployed System Components</t>
        </is>
      </c>
      <c r="B30" s="7" t="n"/>
      <c r="C30" s="7" t="n"/>
      <c r="D30" s="7">
        <f>IF(AND(IF(Tabelle1[[#This Row],[mandatory]]="y",1,0),Tabelle1[[#This Row],[self-assessment]]&lt;&gt;"y"),1,0)</f>
        <v/>
      </c>
      <c r="E30" s="7">
        <f>IF(AND(IF(Tabelle1[[#This Row],[mandatory]]="n",1,0),Tabelle1[[#This Row],[self-assessment]]&lt;&gt;"y"),1,0)</f>
        <v/>
      </c>
      <c r="F30" s="7" t="n"/>
      <c r="G30" s="7">
        <f>IF(AND(IF(Tabelle1[[#This Row],[mandatory]]="y",1,0),Tabelle1[[#This Row],[compliant]]&lt;&gt;"y"),1,0)</f>
        <v/>
      </c>
      <c r="H30" s="8" t="n"/>
      <c r="I30" s="8" t="n"/>
      <c r="J30" s="34" t="n"/>
    </row>
    <row r="31" ht="18.75" customFormat="1" customHeight="1" s="6">
      <c r="A31" s="10" t="inlineStr">
        <is>
          <t>(external modules) contractually agree upon support, termination and migration</t>
        </is>
      </c>
      <c r="B31" s="7" t="inlineStr">
        <is>
          <t>n</t>
        </is>
      </c>
      <c r="C31" s="7" t="n"/>
      <c r="D31" s="7">
        <f>IF(AND(IF(Tabelle1[[#This Row],[mandatory]]="y",1,0),Tabelle1[[#This Row],[self-assessment]]&lt;&gt;"y"),1,0)</f>
        <v/>
      </c>
      <c r="E31" s="7">
        <f>IF(AND(IF(Tabelle1[[#This Row],[mandatory]]="n",1,0),Tabelle1[[#This Row],[self-assessment]]&lt;&gt;"y"),1,0)</f>
        <v/>
      </c>
      <c r="F31" s="7" t="inlineStr">
        <is>
          <t>?</t>
        </is>
      </c>
      <c r="G31" s="7">
        <f>IF(AND(IF(Tabelle1[[#This Row],[mandatory]]="y",1,0),Tabelle1[[#This Row],[compliant]]&lt;&gt;"y"),1,0)</f>
        <v/>
      </c>
      <c r="H31" s="37" t="n"/>
      <c r="I31" s="37" t="n"/>
      <c r="J31" s="34" t="n"/>
    </row>
    <row r="32">
      <c r="A32" s="10" t="inlineStr">
        <is>
          <t>Use current long-term support versions of 3rd-party components (OS, libs, etc.)</t>
        </is>
      </c>
      <c r="B32" s="3" t="inlineStr">
        <is>
          <t>n</t>
        </is>
      </c>
      <c r="C32" s="14" t="n"/>
      <c r="D32" s="3">
        <f>IF(AND(IF(Tabelle1[[#This Row],[mandatory]]="y",1,0),Tabelle1[[#This Row],[self-assessment]]&lt;&gt;"y"),1,0)</f>
        <v/>
      </c>
      <c r="E32" s="14">
        <f>IF(AND(IF(Tabelle1[[#This Row],[mandatory]]="n",1,0),Tabelle1[[#This Row],[self-assessment]]&lt;&gt;"y"),1,0)</f>
        <v/>
      </c>
      <c r="F32" s="3" t="inlineStr">
        <is>
          <t>?</t>
        </is>
      </c>
      <c r="G32" s="3">
        <f>IF(AND(IF(Tabelle1[[#This Row],[mandatory]]="y",1,0),Tabelle1[[#This Row],[compliant]]&lt;&gt;"y"),1,0)</f>
        <v/>
      </c>
      <c r="H32" s="33" t="n"/>
      <c r="I32" s="33" t="n"/>
      <c r="J32" s="10" t="n"/>
    </row>
    <row r="33">
      <c r="A33" s="10" t="inlineStr">
        <is>
          <t>Document system and component versions and support periods. (incl. 3rd party)</t>
        </is>
      </c>
      <c r="B33" s="3" t="inlineStr">
        <is>
          <t>n</t>
        </is>
      </c>
      <c r="C33" s="14" t="n"/>
      <c r="D33" s="3">
        <f>IF(AND(IF(Tabelle1[[#This Row],[mandatory]]="y",1,0),Tabelle1[[#This Row],[self-assessment]]&lt;&gt;"y"),1,0)</f>
        <v/>
      </c>
      <c r="E33" s="14">
        <f>IF(AND(IF(Tabelle1[[#This Row],[mandatory]]="n",1,0),Tabelle1[[#This Row],[self-assessment]]&lt;&gt;"y"),1,0)</f>
        <v/>
      </c>
      <c r="F33" s="3" t="inlineStr">
        <is>
          <t>?</t>
        </is>
      </c>
      <c r="G33" s="3">
        <f>IF(AND(IF(Tabelle1[[#This Row],[mandatory]]="y",1,0),Tabelle1[[#This Row],[compliant]]&lt;&gt;"y"),1,0)</f>
        <v/>
      </c>
      <c r="H33" s="33" t="n"/>
      <c r="I33" s="33" t="n"/>
      <c r="J33" s="10" t="n"/>
    </row>
    <row r="34">
      <c r="A34" s="10" t="n"/>
      <c r="D34" s="3">
        <f>IF(AND(IF(Tabelle1[[#This Row],[mandatory]]="y",1,0),Tabelle1[[#This Row],[self-assessment]]&lt;&gt;"y"),1,0)</f>
        <v/>
      </c>
      <c r="E34" s="3">
        <f>IF(AND(IF(Tabelle1[[#This Row],[mandatory]]="n",1,0),Tabelle1[[#This Row],[self-assessment]]&lt;&gt;"y"),1,0)</f>
        <v/>
      </c>
      <c r="G34" s="3">
        <f>IF(AND(IF(Tabelle1[[#This Row],[mandatory]]="y",1,0),Tabelle1[[#This Row],[compliant]]&lt;&gt;"y"),1,0)</f>
        <v/>
      </c>
      <c r="J34" s="10" t="n"/>
    </row>
    <row r="35" ht="18.75" customFormat="1" customHeight="1" s="6">
      <c r="A35" s="8" t="inlineStr">
        <is>
          <t>3.1.5 Encryption of Sensitive Data</t>
        </is>
      </c>
      <c r="B35" s="7" t="n"/>
      <c r="C35" s="7" t="n"/>
      <c r="D35" s="7">
        <f>IF(AND(IF(Tabelle1[[#This Row],[mandatory]]="y",1,0),Tabelle1[[#This Row],[self-assessment]]&lt;&gt;"y"),1,0)</f>
        <v/>
      </c>
      <c r="E35" s="7">
        <f>IF(AND(IF(Tabelle1[[#This Row],[mandatory]]="n",1,0),Tabelle1[[#This Row],[self-assessment]]&lt;&gt;"y"),1,0)</f>
        <v/>
      </c>
      <c r="F35" s="7" t="n"/>
      <c r="G35" s="7">
        <f>IF(AND(IF(Tabelle1[[#This Row],[mandatory]]="y",1,0),Tabelle1[[#This Row],[compliant]]&lt;&gt;"y"),1,0)</f>
        <v/>
      </c>
      <c r="H35" s="8" t="n"/>
      <c r="I35" s="8" t="n"/>
      <c r="J35" s="34" t="n"/>
    </row>
    <row r="36" ht="18.75" customFormat="1" customHeight="1" s="6">
      <c r="A36" s="10" t="inlineStr">
        <is>
          <t>[protection need classification 3 or higher]: ensure all data connections are encrypted</t>
        </is>
      </c>
      <c r="B36" s="7" t="inlineStr">
        <is>
          <t>y</t>
        </is>
      </c>
      <c r="C36" s="58" t="n"/>
      <c r="D36" s="7">
        <f>IF(AND(IF(Tabelle1[[#This Row],[mandatory]]="y",1,0),Tabelle1[[#This Row],[self-assessment]]&lt;&gt;"y"),1,0)</f>
        <v/>
      </c>
      <c r="E36" s="7">
        <f>IF(AND(IF(Tabelle1[[#This Row],[mandatory]]="n",1,0),Tabelle1[[#This Row],[self-assessment]]&lt;&gt;"y"),1,0)</f>
        <v/>
      </c>
      <c r="F36" s="7" t="inlineStr">
        <is>
          <t>?</t>
        </is>
      </c>
      <c r="G36" s="7">
        <f>IF(AND(IF(Tabelle1[[#This Row],[mandatory]]="y",1,0),Tabelle1[[#This Row],[compliant]]&lt;&gt;"y"),1,0)</f>
        <v/>
      </c>
      <c r="H36" s="37" t="n"/>
      <c r="I36" s="37" t="n"/>
      <c r="J36" s="34" t="n"/>
    </row>
    <row r="37">
      <c r="A37" s="10" t="inlineStr">
        <is>
          <t>[protection need classification 4]: ensure container volume is encrypted</t>
        </is>
      </c>
      <c r="B37" s="3" t="inlineStr">
        <is>
          <t>y</t>
        </is>
      </c>
      <c r="C37" s="14" t="n"/>
      <c r="D37" s="3">
        <f>IF(AND(IF(Tabelle1[[#This Row],[mandatory]]="y",1,0),Tabelle1[[#This Row],[self-assessment]]&lt;&gt;"y"),1,0)</f>
        <v/>
      </c>
      <c r="E37" s="14">
        <f>IF(AND(IF(Tabelle1[[#This Row],[mandatory]]="n",1,0),Tabelle1[[#This Row],[self-assessment]]&lt;&gt;"y"),1,0)</f>
        <v/>
      </c>
      <c r="F37" s="3" t="inlineStr">
        <is>
          <t>?</t>
        </is>
      </c>
      <c r="G37" s="3">
        <f>IF(AND(IF(Tabelle1[[#This Row],[mandatory]]="y",1,0),Tabelle1[[#This Row],[compliant]]&lt;&gt;"y"),1,0)</f>
        <v/>
      </c>
      <c r="H37" s="33" t="n"/>
      <c r="I37" s="33" t="n"/>
      <c r="J37" s="10" t="n"/>
    </row>
    <row r="38">
      <c r="A38" s="10" t="inlineStr">
        <is>
          <t>Store secrets in Azure Key Vault or ADFS</t>
        </is>
      </c>
      <c r="B38" s="3" t="inlineStr">
        <is>
          <t>y</t>
        </is>
      </c>
      <c r="C38" s="14" t="n"/>
      <c r="D38" s="3">
        <f>IF(AND(IF(Tabelle1[[#This Row],[mandatory]]="y",1,0),Tabelle1[[#This Row],[self-assessment]]&lt;&gt;"y"),1,0)</f>
        <v/>
      </c>
      <c r="E38" s="14">
        <f>IF(AND(IF(Tabelle1[[#This Row],[mandatory]]="n",1,0),Tabelle1[[#This Row],[self-assessment]]&lt;&gt;"y"),1,0)</f>
        <v/>
      </c>
      <c r="F38" s="3" t="inlineStr">
        <is>
          <t>?</t>
        </is>
      </c>
      <c r="G38" s="3">
        <f>IF(AND(IF(Tabelle1[[#This Row],[mandatory]]="y",1,0),Tabelle1[[#This Row],[compliant]]&lt;&gt;"y"),1,0)</f>
        <v/>
      </c>
      <c r="H38" s="33" t="n"/>
      <c r="I38" s="33" t="n"/>
      <c r="J38" s="10" t="n"/>
    </row>
    <row r="39">
      <c r="A39" s="10" t="n"/>
      <c r="C39" s="14" t="n"/>
      <c r="D39" s="3">
        <f>IF(AND(IF(Tabelle1[[#This Row],[mandatory]]="y",1,0),Tabelle1[[#This Row],[self-assessment]]&lt;&gt;"y"),1,0)</f>
        <v/>
      </c>
      <c r="E39" s="14">
        <f>IF(AND(IF(Tabelle1[[#This Row],[mandatory]]="n",1,0),Tabelle1[[#This Row],[self-assessment]]&lt;&gt;"y"),1,0)</f>
        <v/>
      </c>
      <c r="G39" s="3">
        <f>IF(AND(IF(Tabelle1[[#This Row],[mandatory]]="y",1,0),Tabelle1[[#This Row],[compliant]]&lt;&gt;"y"),1,0)</f>
        <v/>
      </c>
      <c r="H39" s="33" t="n"/>
      <c r="I39" s="33" t="n"/>
      <c r="J39" s="10" t="n"/>
    </row>
    <row r="40" ht="18.75" customFormat="1" customHeight="1" s="6">
      <c r="A40" s="8" t="inlineStr">
        <is>
          <t>3.1.6 Cryptographic Mechanisms</t>
        </is>
      </c>
      <c r="B40" s="7" t="n"/>
      <c r="C40" s="7" t="n"/>
      <c r="D40" s="7">
        <f>IF(AND(IF(Tabelle1[[#This Row],[mandatory]]="y",1,0),Tabelle1[[#This Row],[self-assessment]]&lt;&gt;"y"),1,0)</f>
        <v/>
      </c>
      <c r="E40" s="7">
        <f>IF(AND(IF(Tabelle1[[#This Row],[mandatory]]="n",1,0),Tabelle1[[#This Row],[self-assessment]]&lt;&gt;"y"),1,0)</f>
        <v/>
      </c>
      <c r="F40" s="7" t="n"/>
      <c r="G40" s="7">
        <f>IF(AND(IF(Tabelle1[[#This Row],[mandatory]]="y",1,0),Tabelle1[[#This Row],[compliant]]&lt;&gt;"y"),1,0)</f>
        <v/>
      </c>
      <c r="H40" s="8" t="n"/>
      <c r="I40" s="8" t="n"/>
      <c r="J40" s="34" t="n"/>
    </row>
    <row r="41" ht="18.75" customFormat="1" customHeight="1" s="6">
      <c r="A41" s="10" t="inlineStr">
        <is>
          <t>Follow BSI standard TR-02102 regarding crypto procedures and key lengths</t>
        </is>
      </c>
      <c r="B41" s="3" t="inlineStr">
        <is>
          <t>y</t>
        </is>
      </c>
      <c r="C41" s="14" t="n"/>
      <c r="D41" s="3">
        <f>IF(AND(IF(Tabelle1[[#This Row],[mandatory]]="y",1,0),Tabelle1[[#This Row],[self-assessment]]&lt;&gt;"y"),1,0)</f>
        <v/>
      </c>
      <c r="E41" s="14">
        <f>IF(AND(IF(Tabelle1[[#This Row],[mandatory]]="n",1,0),Tabelle1[[#This Row],[self-assessment]]&lt;&gt;"y"),1,0)</f>
        <v/>
      </c>
      <c r="F41" s="3" t="inlineStr">
        <is>
          <t>?</t>
        </is>
      </c>
      <c r="G41" s="7">
        <f>IF(AND(IF(Tabelle1[[#This Row],[mandatory]]="y",1,0),Tabelle1[[#This Row],[compliant]]&lt;&gt;"y"),1,0)</f>
        <v/>
      </c>
      <c r="H41" s="8" t="n"/>
      <c r="I41" s="8" t="n"/>
      <c r="J41" s="34" t="n"/>
    </row>
    <row r="42">
      <c r="A42" s="10" t="inlineStr">
        <is>
          <t>[when implementing cryptography]: Contact the Security team</t>
        </is>
      </c>
      <c r="B42" s="3" t="inlineStr">
        <is>
          <t>y</t>
        </is>
      </c>
      <c r="C42" s="14" t="n"/>
      <c r="D42" s="3">
        <f>IF(AND(IF(Tabelle1[[#This Row],[mandatory]]="y",1,0),Tabelle1[[#This Row],[self-assessment]]&lt;&gt;"y"),1,0)</f>
        <v/>
      </c>
      <c r="E42" s="14">
        <f>IF(AND(IF(Tabelle1[[#This Row],[mandatory]]="n",1,0),Tabelle1[[#This Row],[self-assessment]]&lt;&gt;"y"),1,0)</f>
        <v/>
      </c>
      <c r="F42" s="3" t="inlineStr">
        <is>
          <t>?</t>
        </is>
      </c>
      <c r="G42" s="3">
        <f>IF(AND(IF(Tabelle1[[#This Row],[mandatory]]="y",1,0),Tabelle1[[#This Row],[compliant]]&lt;&gt;"y"),1,0)</f>
        <v/>
      </c>
      <c r="H42" s="33" t="n"/>
      <c r="I42" s="33" t="n"/>
      <c r="J42" s="10" t="n"/>
    </row>
    <row r="43">
      <c r="A43" s="10" t="n"/>
      <c r="D43" s="3">
        <f>IF(AND(IF(Tabelle1[[#This Row],[mandatory]]="y",1,0),Tabelle1[[#This Row],[self-assessment]]&lt;&gt;"y"),1,0)</f>
        <v/>
      </c>
      <c r="E43" s="3">
        <f>IF(AND(IF(Tabelle1[[#This Row],[mandatory]]="n",1,0),Tabelle1[[#This Row],[self-assessment]]&lt;&gt;"y"),1,0)</f>
        <v/>
      </c>
      <c r="G43" s="3">
        <f>IF(AND(IF(Tabelle1[[#This Row],[mandatory]]="y",1,0),Tabelle1[[#This Row],[compliant]]&lt;&gt;"y"),1,0)</f>
        <v/>
      </c>
      <c r="J43" s="10" t="n"/>
    </row>
    <row r="44" ht="18.75" customFormat="1" customHeight="1" s="6">
      <c r="A44" s="8" t="inlineStr">
        <is>
          <t>3.1.7 Secure Standard Configuration</t>
        </is>
      </c>
      <c r="B44" s="7" t="n"/>
      <c r="C44" s="7" t="n"/>
      <c r="D44" s="7">
        <f>IF(AND(IF(Tabelle1[[#This Row],[mandatory]]="y",1,0),Tabelle1[[#This Row],[self-assessment]]&lt;&gt;"y"),1,0)</f>
        <v/>
      </c>
      <c r="E44" s="7">
        <f>IF(AND(IF(Tabelle1[[#This Row],[mandatory]]="n",1,0),Tabelle1[[#This Row],[self-assessment]]&lt;&gt;"y"),1,0)</f>
        <v/>
      </c>
      <c r="F44" s="7" t="n"/>
      <c r="G44" s="7">
        <f>IF(AND(IF(Tabelle1[[#This Row],[mandatory]]="y",1,0),Tabelle1[[#This Row],[compliant]]&lt;&gt;"y"),1,0)</f>
        <v/>
      </c>
      <c r="H44" s="8" t="n"/>
      <c r="I44" s="8" t="n"/>
      <c r="J44" s="34" t="n"/>
    </row>
    <row r="45">
      <c r="A45" s="10" t="inlineStr">
        <is>
          <t>Must ensure secure standard configuration of the module itself.</t>
        </is>
      </c>
      <c r="B45" s="3" t="inlineStr">
        <is>
          <t>y</t>
        </is>
      </c>
      <c r="C45" s="14" t="n"/>
      <c r="D45" s="3">
        <f>IF(AND(IF(Tabelle1[[#This Row],[mandatory]]="y",1,0),Tabelle1[[#This Row],[self-assessment]]&lt;&gt;"y"),1,0)</f>
        <v/>
      </c>
      <c r="E45" s="14">
        <f>IF(AND(IF(Tabelle1[[#This Row],[mandatory]]="n",1,0),Tabelle1[[#This Row],[self-assessment]]&lt;&gt;"y"),1,0)</f>
        <v/>
      </c>
      <c r="F45" s="3" t="inlineStr">
        <is>
          <t>?</t>
        </is>
      </c>
      <c r="G45" s="3">
        <f>IF(AND(IF(Tabelle1[[#This Row],[mandatory]]="y",1,0),Tabelle1[[#This Row],[compliant]]&lt;&gt;"y"),1,0)</f>
        <v/>
      </c>
      <c r="H45" s="33" t="n"/>
      <c r="I45" s="33" t="n"/>
      <c r="J45" s="10" t="n"/>
    </row>
    <row r="46">
      <c r="A46" s="10" t="inlineStr">
        <is>
          <t>Must remove/deactivate all development or test artefacts prior to deployment.</t>
        </is>
      </c>
      <c r="B46" s="3" t="inlineStr">
        <is>
          <t>y</t>
        </is>
      </c>
      <c r="C46" s="14" t="n"/>
      <c r="D46" s="3">
        <f>IF(AND(IF(Tabelle1[[#This Row],[mandatory]]="y",1,0),Tabelle1[[#This Row],[self-assessment]]&lt;&gt;"y"),1,0)</f>
        <v/>
      </c>
      <c r="E46" s="14">
        <f>IF(AND(IF(Tabelle1[[#This Row],[mandatory]]="n",1,0),Tabelle1[[#This Row],[self-assessment]]&lt;&gt;"y"),1,0)</f>
        <v/>
      </c>
      <c r="F46" s="3" t="inlineStr">
        <is>
          <t>?</t>
        </is>
      </c>
      <c r="G46" s="3">
        <f>IF(AND(IF(Tabelle1[[#This Row],[mandatory]]="y",1,0),Tabelle1[[#This Row],[compliant]]&lt;&gt;"y"),1,0)</f>
        <v/>
      </c>
      <c r="H46" s="33" t="n"/>
      <c r="I46" s="33" t="n"/>
      <c r="J46" s="10" t="n"/>
    </row>
    <row r="47">
      <c r="A47" s="10" t="inlineStr">
        <is>
          <t>Must document and explain any deviations from the standard container configuration.</t>
        </is>
      </c>
      <c r="B47" s="3" t="inlineStr">
        <is>
          <t>y</t>
        </is>
      </c>
      <c r="C47" s="14" t="n"/>
      <c r="D47" s="3">
        <f>IF(AND(IF(Tabelle1[[#This Row],[mandatory]]="y",1,0),Tabelle1[[#This Row],[self-assessment]]&lt;&gt;"y"),1,0)</f>
        <v/>
      </c>
      <c r="E47" s="14">
        <f>IF(AND(IF(Tabelle1[[#This Row],[mandatory]]="n",1,0),Tabelle1[[#This Row],[self-assessment]]&lt;&gt;"y"),1,0)</f>
        <v/>
      </c>
      <c r="F47" s="3" t="inlineStr">
        <is>
          <t>?</t>
        </is>
      </c>
      <c r="G47" s="3">
        <f>IF(AND(IF(Tabelle1[[#This Row],[mandatory]]="y",1,0),Tabelle1[[#This Row],[compliant]]&lt;&gt;"y"),1,0)</f>
        <v/>
      </c>
      <c r="H47" s="33" t="n"/>
      <c r="I47" s="33" t="n"/>
      <c r="J47" s="10" t="n"/>
    </row>
    <row r="48">
      <c r="A48" s="10" t="n"/>
      <c r="D48" s="3">
        <f>IF(AND(IF(Tabelle1[[#This Row],[mandatory]]="y",1,0),Tabelle1[[#This Row],[self-assessment]]&lt;&gt;"y"),1,0)</f>
        <v/>
      </c>
      <c r="E48" s="3">
        <f>IF(AND(IF(Tabelle1[[#This Row],[mandatory]]="n",1,0),Tabelle1[[#This Row],[self-assessment]]&lt;&gt;"y"),1,0)</f>
        <v/>
      </c>
      <c r="G48" s="3">
        <f>IF(AND(IF(Tabelle1[[#This Row],[mandatory]]="y",1,0),Tabelle1[[#This Row],[compliant]]&lt;&gt;"y"),1,0)</f>
        <v/>
      </c>
      <c r="J48" s="10" t="n"/>
    </row>
    <row r="49" ht="18.75" customFormat="1" customHeight="1" s="6">
      <c r="A49" s="8" t="inlineStr">
        <is>
          <t>3.1.8 Integrity Testing</t>
        </is>
      </c>
      <c r="B49" s="7" t="n"/>
      <c r="C49" s="7" t="n"/>
      <c r="D49" s="7">
        <f>IF(AND(IF(Tabelle1[[#This Row],[mandatory]]="y",1,0),Tabelle1[[#This Row],[self-assessment]]&lt;&gt;"y"),1,0)</f>
        <v/>
      </c>
      <c r="E49" s="7">
        <f>IF(AND(IF(Tabelle1[[#This Row],[mandatory]]="n",1,0),Tabelle1[[#This Row],[self-assessment]]&lt;&gt;"y"),1,0)</f>
        <v/>
      </c>
      <c r="F49" s="7" t="n"/>
      <c r="G49" s="7">
        <f>IF(AND(IF(Tabelle1[[#This Row],[mandatory]]="y",1,0),Tabelle1[[#This Row],[compliant]]&lt;&gt;"y"),1,0)</f>
        <v/>
      </c>
      <c r="H49" s="8" t="n"/>
      <c r="I49" s="8" t="n"/>
      <c r="J49" s="34" t="n"/>
    </row>
    <row r="50">
      <c r="A50" s="45" t="inlineStr">
        <is>
          <t xml:space="preserve">Should provide configuration integrity as described in the Security Specification </t>
        </is>
      </c>
      <c r="B50" s="3" t="inlineStr">
        <is>
          <t>n</t>
        </is>
      </c>
      <c r="C50" s="14" t="n"/>
      <c r="D50" s="3">
        <f>IF(AND(IF(Tabelle1[[#This Row],[mandatory]]="y",1,0),Tabelle1[[#This Row],[self-assessment]]&lt;&gt;"y"),1,0)</f>
        <v/>
      </c>
      <c r="E50" s="14">
        <f>IF(AND(IF(Tabelle1[[#This Row],[mandatory]]="n",1,0),Tabelle1[[#This Row],[self-assessment]]&lt;&gt;"y"),1,0)</f>
        <v/>
      </c>
      <c r="F50" s="3" t="inlineStr">
        <is>
          <t>?</t>
        </is>
      </c>
      <c r="G50" s="3">
        <f>IF(AND(IF(Tabelle1[[#This Row],[mandatory]]="y",1,0),Tabelle1[[#This Row],[compliant]]&lt;&gt;"y"),1,0)</f>
        <v/>
      </c>
      <c r="H50" s="33" t="n"/>
      <c r="I50" s="33" t="n"/>
      <c r="J50" s="10" t="n"/>
    </row>
    <row r="51">
      <c r="A51" s="10" t="inlineStr">
        <is>
          <t>If desirable, should provide a secure, write-protected copy of configuration data.</t>
        </is>
      </c>
      <c r="B51" s="3" t="inlineStr">
        <is>
          <t>n</t>
        </is>
      </c>
      <c r="C51" s="14" t="n"/>
      <c r="D51" s="3">
        <f>IF(AND(IF(Tabelle1[[#This Row],[mandatory]]="y",1,0),Tabelle1[[#This Row],[self-assessment]]&lt;&gt;"y"),1,0)</f>
        <v/>
      </c>
      <c r="E51" s="14">
        <f>IF(AND(IF(Tabelle1[[#This Row],[mandatory]]="n",1,0),Tabelle1[[#This Row],[self-assessment]]&lt;&gt;"y"),1,0)</f>
        <v/>
      </c>
      <c r="F51" s="3" t="inlineStr">
        <is>
          <t>?</t>
        </is>
      </c>
      <c r="G51" s="3">
        <f>IF(AND(IF(Tabelle1[[#This Row],[mandatory]]="y",1,0),Tabelle1[[#This Row],[compliant]]&lt;&gt;"y"),1,0)</f>
        <v/>
      </c>
      <c r="H51" s="33" t="n"/>
      <c r="I51" s="33" t="n"/>
      <c r="J51" s="10" t="n"/>
    </row>
    <row r="52">
      <c r="A52" s="10" t="n"/>
      <c r="D52" s="3">
        <f>IF(AND(IF(Tabelle1[[#This Row],[mandatory]]="y",1,0),Tabelle1[[#This Row],[self-assessment]]&lt;&gt;"y"),1,0)</f>
        <v/>
      </c>
      <c r="E52" s="3">
        <f>IF(AND(IF(Tabelle1[[#This Row],[mandatory]]="n",1,0),Tabelle1[[#This Row],[self-assessment]]&lt;&gt;"y"),1,0)</f>
        <v/>
      </c>
      <c r="G52" s="3">
        <f>IF(AND(IF(Tabelle1[[#This Row],[mandatory]]="y",1,0),Tabelle1[[#This Row],[compliant]]&lt;&gt;"y"),1,0)</f>
        <v/>
      </c>
      <c r="J52" s="10" t="n"/>
    </row>
    <row r="53" ht="18.75" customFormat="1" customHeight="1" s="6">
      <c r="A53" s="8" t="inlineStr">
        <is>
          <t>3.1.10 Documentation Requirements</t>
        </is>
      </c>
      <c r="B53" s="7" t="n"/>
      <c r="C53" s="7" t="n"/>
      <c r="D53" s="7">
        <f>IF(AND(IF(Tabelle1[[#This Row],[mandatory]]="y",1,0),Tabelle1[[#This Row],[self-assessment]]&lt;&gt;"y"),1,0)</f>
        <v/>
      </c>
      <c r="E53" s="7">
        <f>IF(AND(IF(Tabelle1[[#This Row],[mandatory]]="n",1,0),Tabelle1[[#This Row],[self-assessment]]&lt;&gt;"y"),1,0)</f>
        <v/>
      </c>
      <c r="F53" s="7" t="n"/>
      <c r="G53" s="7">
        <f>IF(AND(IF(Tabelle1[[#This Row],[mandatory]]="y",1,0),Tabelle1[[#This Row],[compliant]]&lt;&gt;"y"),1,0)</f>
        <v/>
      </c>
      <c r="H53" s="8" t="n"/>
      <c r="I53" s="8" t="n"/>
      <c r="J53" s="34" t="n"/>
    </row>
    <row r="54">
      <c r="A54" s="10" t="inlineStr">
        <is>
          <t>Must provide and keep up-to-date comprehensive module documentation.</t>
        </is>
      </c>
      <c r="B54" s="3" t="inlineStr">
        <is>
          <t>y</t>
        </is>
      </c>
      <c r="C54" s="14" t="n"/>
      <c r="D54" s="3">
        <f>IF(AND(IF(Tabelle1[[#This Row],[mandatory]]="y",1,0),Tabelle1[[#This Row],[self-assessment]]&lt;&gt;"y"),1,0)</f>
        <v/>
      </c>
      <c r="E54" s="14">
        <f>IF(AND(IF(Tabelle1[[#This Row],[mandatory]]="n",1,0),Tabelle1[[#This Row],[self-assessment]]&lt;&gt;"y"),1,0)</f>
        <v/>
      </c>
      <c r="F54" s="3" t="inlineStr">
        <is>
          <t>?</t>
        </is>
      </c>
      <c r="G54" s="3">
        <f>IF(AND(IF(Tabelle1[[#This Row],[mandatory]]="y",1,0),Tabelle1[[#This Row],[compliant]]&lt;&gt;"y"),1,0)</f>
        <v/>
      </c>
      <c r="H54" s="33" t="n"/>
      <c r="I54" s="33" t="n"/>
      <c r="J54" s="10" t="n"/>
    </row>
    <row r="55">
      <c r="A55" s="57" t="inlineStr">
        <is>
          <t>Documentation must be provided for both users and administrators.</t>
        </is>
      </c>
      <c r="B55" s="3" t="inlineStr">
        <is>
          <t>y</t>
        </is>
      </c>
      <c r="C55" s="14" t="n"/>
      <c r="D55" s="3">
        <f>IF(AND(IF(Tabelle1[[#This Row],[mandatory]]="y",1,0),Tabelle1[[#This Row],[self-assessment]]&lt;&gt;"y"),1,0)</f>
        <v/>
      </c>
      <c r="E55" s="14">
        <f>IF(AND(IF(Tabelle1[[#This Row],[mandatory]]="n",1,0),Tabelle1[[#This Row],[self-assessment]]&lt;&gt;"y"),1,0)</f>
        <v/>
      </c>
      <c r="F55" s="3" t="inlineStr">
        <is>
          <t>?</t>
        </is>
      </c>
      <c r="G55" s="3">
        <f>IF(AND(IF(Tabelle1[[#This Row],[mandatory]]="y",1,0),Tabelle1[[#This Row],[compliant]]&lt;&gt;"y"),1,0)</f>
        <v/>
      </c>
      <c r="H55" s="33" t="n"/>
      <c r="I55" s="33" t="n"/>
      <c r="J55" s="10" t="n"/>
    </row>
    <row r="56" ht="47.25" customHeight="1">
      <c r="A56" s="45" t="inlineStr">
        <is>
          <t>An Operations Concept must be created for both users and administrators, which covers all points of the MCCS Operations Concept Structure template in its current version.</t>
        </is>
      </c>
      <c r="C56" s="14" t="n"/>
      <c r="D56" s="3">
        <f>IF(AND(IF(Tabelle1[[#This Row],[mandatory]]="y",1,0),Tabelle1[[#This Row],[self-assessment]]&lt;&gt;"y"),1,0)</f>
        <v/>
      </c>
      <c r="E56" s="14">
        <f>IF(AND(IF(Tabelle1[[#This Row],[mandatory]]="n",1,0),Tabelle1[[#This Row],[self-assessment]]&lt;&gt;"y"),1,0)</f>
        <v/>
      </c>
      <c r="G56" s="3">
        <f>IF(AND(IF(Tabelle1[[#This Row],[mandatory]]="y",1,0),Tabelle1[[#This Row],[compliant]]&lt;&gt;"y"),1,0)</f>
        <v/>
      </c>
      <c r="H56" s="33" t="n"/>
      <c r="I56" s="33" t="n"/>
      <c r="J56" s="10" t="n"/>
    </row>
    <row r="57" ht="47.25" customHeight="1">
      <c r="A57" s="10" t="inlineStr">
        <is>
          <t>Must provide separate security-related documentation, including requirements for safe operation and advise on consequences of insecure settings or user/administrator actions.</t>
        </is>
      </c>
      <c r="B57" s="3" t="inlineStr">
        <is>
          <t>y</t>
        </is>
      </c>
      <c r="C57" s="14" t="n"/>
      <c r="D57" s="3">
        <f>IF(AND(IF(Tabelle1[[#This Row],[mandatory]]="y",1,0),Tabelle1[[#This Row],[self-assessment]]&lt;&gt;"y"),1,0)</f>
        <v/>
      </c>
      <c r="E57" s="14">
        <f>IF(AND(IF(Tabelle1[[#This Row],[mandatory]]="n",1,0),Tabelle1[[#This Row],[self-assessment]]&lt;&gt;"y"),1,0)</f>
        <v/>
      </c>
      <c r="F57" s="3" t="inlineStr">
        <is>
          <t>?</t>
        </is>
      </c>
      <c r="G57" s="3">
        <f>IF(AND(IF(Tabelle1[[#This Row],[mandatory]]="y",1,0),Tabelle1[[#This Row],[compliant]]&lt;&gt;"y"),1,0)</f>
        <v/>
      </c>
      <c r="H57" s="33" t="n"/>
      <c r="I57" s="33" t="n"/>
      <c r="J57" s="10" t="n"/>
    </row>
    <row r="58" ht="31.5" customHeight="1">
      <c r="A58" s="10" t="inlineStr">
        <is>
          <t>Must provide documentation explaining security-specific log and audit messages, their possible causes and suitable countermeasures.</t>
        </is>
      </c>
      <c r="B58" s="3" t="inlineStr">
        <is>
          <t>y</t>
        </is>
      </c>
      <c r="C58" s="14" t="n"/>
      <c r="D58" s="3">
        <f>IF(AND(IF(Tabelle1[[#This Row],[mandatory]]="y",1,0),Tabelle1[[#This Row],[self-assessment]]&lt;&gt;"y"),1,0)</f>
        <v/>
      </c>
      <c r="E58" s="14">
        <f>IF(AND(IF(Tabelle1[[#This Row],[mandatory]]="n",1,0),Tabelle1[[#This Row],[self-assessment]]&lt;&gt;"y"),1,0)</f>
        <v/>
      </c>
      <c r="F58" s="3" t="inlineStr">
        <is>
          <t>?</t>
        </is>
      </c>
      <c r="G58" s="3">
        <f>IF(AND(IF(Tabelle1[[#This Row],[mandatory]]="y",1,0),Tabelle1[[#This Row],[compliant]]&lt;&gt;"y"),1,0)</f>
        <v/>
      </c>
      <c r="H58" s="33" t="n"/>
      <c r="I58" s="33" t="n"/>
      <c r="J58" s="10" t="n"/>
    </row>
    <row r="59">
      <c r="A59" s="10" t="inlineStr">
        <is>
          <t>The documentation must not contain passwords or other security-sensitive information.</t>
        </is>
      </c>
      <c r="B59" s="3" t="inlineStr">
        <is>
          <t>y</t>
        </is>
      </c>
      <c r="C59" s="14" t="n"/>
      <c r="D59" s="3">
        <f>IF(AND(IF(Tabelle1[[#This Row],[mandatory]]="y",1,0),Tabelle1[[#This Row],[self-assessment]]&lt;&gt;"y"),1,0)</f>
        <v/>
      </c>
      <c r="E59" s="14">
        <f>IF(AND(IF(Tabelle1[[#This Row],[mandatory]]="n",1,0),Tabelle1[[#This Row],[self-assessment]]&lt;&gt;"y"),1,0)</f>
        <v/>
      </c>
      <c r="F59" s="3" t="inlineStr">
        <is>
          <t>?</t>
        </is>
      </c>
      <c r="G59" s="3">
        <f>IF(AND(IF(Tabelle1[[#This Row],[mandatory]]="y",1,0),Tabelle1[[#This Row],[compliant]]&lt;&gt;"y"),1,0)</f>
        <v/>
      </c>
      <c r="H59" s="33" t="n"/>
      <c r="I59" s="33" t="n"/>
      <c r="J59" s="10" t="n"/>
    </row>
    <row r="60">
      <c r="A60" s="10" t="inlineStr">
        <is>
          <t>Must create module documentation for backstage</t>
        </is>
      </c>
      <c r="B60" s="3" t="inlineStr">
        <is>
          <t>y</t>
        </is>
      </c>
      <c r="C60" s="14" t="n"/>
      <c r="D60" s="3">
        <f>IF(AND(IF(Tabelle1[[#This Row],[mandatory]]="y",1,0),Tabelle1[[#This Row],[self-assessment]]&lt;&gt;"y"),1,0)</f>
        <v/>
      </c>
      <c r="E60" s="14">
        <f>IF(AND(IF(Tabelle1[[#This Row],[mandatory]]="n",1,0),Tabelle1[[#This Row],[self-assessment]]&lt;&gt;"y"),1,0)</f>
        <v/>
      </c>
      <c r="F60" s="3" t="inlineStr">
        <is>
          <t>?</t>
        </is>
      </c>
      <c r="G60" s="3">
        <f>IF(AND(IF(Tabelle1[[#This Row],[mandatory]]="y",1,0),Tabelle1[[#This Row],[compliant]]&lt;&gt;"y"),1,0)</f>
        <v/>
      </c>
      <c r="H60" s="33" t="n"/>
      <c r="I60" s="33" t="n"/>
      <c r="J60" s="10" t="n"/>
    </row>
    <row r="61">
      <c r="A61" s="10" t="n"/>
      <c r="D61" s="3">
        <f>IF(AND(IF(Tabelle1[[#This Row],[mandatory]]="y",1,0),Tabelle1[[#This Row],[self-assessment]]&lt;&gt;"y"),1,0)</f>
        <v/>
      </c>
      <c r="E61" s="3">
        <f>IF(AND(IF(Tabelle1[[#This Row],[mandatory]]="n",1,0),Tabelle1[[#This Row],[self-assessment]]&lt;&gt;"y"),1,0)</f>
        <v/>
      </c>
      <c r="G61" s="3">
        <f>IF(AND(IF(Tabelle1[[#This Row],[mandatory]]="y",1,0),Tabelle1[[#This Row],[compliant]]&lt;&gt;"y"),1,0)</f>
        <v/>
      </c>
      <c r="J61" s="10" t="n"/>
    </row>
    <row r="62" ht="18.75" customFormat="1" customHeight="1" s="6">
      <c r="A62" s="8" t="inlineStr">
        <is>
          <t>3.2 Project Management</t>
        </is>
      </c>
      <c r="B62" s="7" t="n"/>
      <c r="C62" s="7" t="n"/>
      <c r="D62" s="7">
        <f>IF(AND(IF(Tabelle1[[#This Row],[mandatory]]="y",1,0),Tabelle1[[#This Row],[self-assessment]]&lt;&gt;"y"),1,0)</f>
        <v/>
      </c>
      <c r="E62" s="7">
        <f>IF(AND(IF(Tabelle1[[#This Row],[mandatory]]="n",1,0),Tabelle1[[#This Row],[self-assessment]]&lt;&gt;"y"),1,0)</f>
        <v/>
      </c>
      <c r="F62" s="7" t="n"/>
      <c r="G62" s="7">
        <f>IF(AND(IF(Tabelle1[[#This Row],[mandatory]]="y",1,0),Tabelle1[[#This Row],[compliant]]&lt;&gt;"y"),1,0)</f>
        <v/>
      </c>
      <c r="H62" s="8" t="n"/>
      <c r="I62" s="8" t="n"/>
      <c r="J62" s="34" t="n"/>
    </row>
    <row r="63">
      <c r="A63" s="31" t="inlineStr">
        <is>
          <t>Must use the Secure Architecture Stage Gate process.</t>
        </is>
      </c>
      <c r="B63" s="3" t="inlineStr">
        <is>
          <t>y</t>
        </is>
      </c>
      <c r="C63" s="3">
        <f>C11</f>
        <v/>
      </c>
      <c r="D63" s="3">
        <f>IF(AND(IF(Tabelle1[[#This Row],[mandatory]]="y",1,0),Tabelle1[[#This Row],[self-assessment]]&lt;&gt;"y"),1,0)</f>
        <v/>
      </c>
      <c r="E63" s="3">
        <f>IF(AND(IF(Tabelle1[[#This Row],[mandatory]]="n",1,0),Tabelle1[[#This Row],[self-assessment]]&lt;&gt;"y"),1,0)</f>
        <v/>
      </c>
      <c r="F63" s="3">
        <f>F11</f>
        <v/>
      </c>
      <c r="G63" s="3">
        <f>IF(AND(IF(Tabelle1[[#This Row],[mandatory]]="y",1,0),Tabelle1[[#This Row],[compliant]]&lt;&gt;"y"),1,0)</f>
        <v/>
      </c>
      <c r="H63" s="10">
        <f>IF(H$11="","",H$11)</f>
        <v/>
      </c>
      <c r="J63" s="10">
        <f>IF(J$11="","",J$11)</f>
        <v/>
      </c>
    </row>
    <row r="64">
      <c r="A64" s="10" t="n"/>
      <c r="D64" s="3">
        <f>IF(AND(IF(Tabelle1[[#This Row],[mandatory]]="y",1,0),Tabelle1[[#This Row],[self-assessment]]&lt;&gt;"y"),1,0)</f>
        <v/>
      </c>
      <c r="E64" s="3">
        <f>IF(AND(IF(Tabelle1[[#This Row],[mandatory]]="n",1,0),Tabelle1[[#This Row],[self-assessment]]&lt;&gt;"y"),1,0)</f>
        <v/>
      </c>
      <c r="G64" s="3">
        <f>IF(AND(IF(Tabelle1[[#This Row],[mandatory]]="y",1,0),Tabelle1[[#This Row],[compliant]]&lt;&gt;"y"),1,0)</f>
        <v/>
      </c>
      <c r="J64" s="10" t="n"/>
    </row>
    <row r="65" ht="18.75" customFormat="1" customHeight="1" s="6">
      <c r="A65" s="8" t="inlineStr">
        <is>
          <t>3.2.3 Secure Data Storage and Transmission</t>
        </is>
      </c>
      <c r="B65" s="7" t="n"/>
      <c r="C65" s="7" t="n"/>
      <c r="D65" s="7">
        <f>IF(AND(IF(Tabelle1[[#This Row],[mandatory]]="y",1,0),Tabelle1[[#This Row],[self-assessment]]&lt;&gt;"y"),1,0)</f>
        <v/>
      </c>
      <c r="E65" s="7">
        <f>IF(AND(IF(Tabelle1[[#This Row],[mandatory]]="n",1,0),Tabelle1[[#This Row],[self-assessment]]&lt;&gt;"y"),1,0)</f>
        <v/>
      </c>
      <c r="F65" s="7" t="n"/>
      <c r="G65" s="7">
        <f>IF(AND(IF(Tabelle1[[#This Row],[mandatory]]="y",1,0),Tabelle1[[#This Row],[compliant]]&lt;&gt;"y"),1,0)</f>
        <v/>
      </c>
      <c r="H65" s="8" t="n"/>
      <c r="I65" s="8" t="n"/>
      <c r="J65" s="34" t="n"/>
    </row>
    <row r="66">
      <c r="A66" s="10" t="inlineStr">
        <is>
          <t>Mobile storage devices or systems must store data encrypted.</t>
        </is>
      </c>
      <c r="B66" s="3" t="inlineStr">
        <is>
          <t>y</t>
        </is>
      </c>
      <c r="C66" s="14" t="n"/>
      <c r="D66" s="3">
        <f>IF(AND(IF(Tabelle1[[#This Row],[mandatory]]="y",1,0),Tabelle1[[#This Row],[self-assessment]]&lt;&gt;"y"),1,0)</f>
        <v/>
      </c>
      <c r="E66" s="14">
        <f>IF(AND(IF(Tabelle1[[#This Row],[mandatory]]="n",1,0),Tabelle1[[#This Row],[self-assessment]]&lt;&gt;"y"),1,0)</f>
        <v/>
      </c>
      <c r="F66" s="3" t="inlineStr">
        <is>
          <t>?</t>
        </is>
      </c>
      <c r="G66" s="3">
        <f>IF(AND(IF(Tabelle1[[#This Row],[mandatory]]="y",1,0),Tabelle1[[#This Row],[compliant]]&lt;&gt;"y"),1,0)</f>
        <v/>
      </c>
      <c r="H66" s="33" t="n"/>
      <c r="I66" s="33" t="n"/>
      <c r="J66" s="10" t="n"/>
    </row>
    <row r="67">
      <c r="A67" s="10" t="n"/>
      <c r="D67" s="3">
        <f>IF(AND(IF(Tabelle1[[#This Row],[mandatory]]="y",1,0),Tabelle1[[#This Row],[self-assessment]]&lt;&gt;"y"),1,0)</f>
        <v/>
      </c>
      <c r="E67" s="3">
        <f>IF(AND(IF(Tabelle1[[#This Row],[mandatory]]="n",1,0),Tabelle1[[#This Row],[self-assessment]]&lt;&gt;"y"),1,0)</f>
        <v/>
      </c>
      <c r="G67" s="3">
        <f>IF(AND(IF(Tabelle1[[#This Row],[mandatory]]="y",1,0),Tabelle1[[#This Row],[compliant]]&lt;&gt;"y"),1,0)</f>
        <v/>
      </c>
      <c r="J67" s="10" t="n"/>
    </row>
    <row r="68" ht="18.75" customFormat="1" customHeight="1" s="6">
      <c r="A68" s="8" t="inlineStr">
        <is>
          <t>3.2.4 Delivery of Project-Specific Modifications</t>
        </is>
      </c>
      <c r="B68" s="7" t="n"/>
      <c r="C68" s="7" t="n"/>
      <c r="D68" s="7">
        <f>IF(AND(IF(Tabelle1[[#This Row],[mandatory]]="y",1,0),Tabelle1[[#This Row],[self-assessment]]&lt;&gt;"y"),1,0)</f>
        <v/>
      </c>
      <c r="E68" s="7">
        <f>IF(AND(IF(Tabelle1[[#This Row],[mandatory]]="n",1,0),Tabelle1[[#This Row],[self-assessment]]&lt;&gt;"y"),1,0)</f>
        <v/>
      </c>
      <c r="F68" s="7" t="n"/>
      <c r="G68" s="7">
        <f>IF(AND(IF(Tabelle1[[#This Row],[mandatory]]="y",1,0),Tabelle1[[#This Row],[compliant]]&lt;&gt;"y"),1,0)</f>
        <v/>
      </c>
      <c r="H68" s="8" t="n"/>
      <c r="I68" s="8" t="n"/>
      <c r="J68" s="34" t="n"/>
    </row>
    <row r="69" ht="31.5" customHeight="1">
      <c r="A69" s="10" t="inlineStr">
        <is>
          <t>Externally developed source code and documentation must be provided to the organization or put into escrow with a trustee.</t>
        </is>
      </c>
      <c r="B69" s="3" t="inlineStr">
        <is>
          <t>y</t>
        </is>
      </c>
      <c r="C69" s="14" t="n"/>
      <c r="D69" s="3">
        <f>IF(AND(IF(Tabelle1[[#This Row],[mandatory]]="y",1,0),Tabelle1[[#This Row],[self-assessment]]&lt;&gt;"y"),1,0)</f>
        <v/>
      </c>
      <c r="E69" s="14">
        <f>IF(AND(IF(Tabelle1[[#This Row],[mandatory]]="n",1,0),Tabelle1[[#This Row],[self-assessment]]&lt;&gt;"y"),1,0)</f>
        <v/>
      </c>
      <c r="F69" s="3" t="inlineStr">
        <is>
          <t>?</t>
        </is>
      </c>
      <c r="G69" s="3">
        <f>IF(AND(IF(Tabelle1[[#This Row],[mandatory]]="y",1,0),Tabelle1[[#This Row],[compliant]]&lt;&gt;"y"),1,0)</f>
        <v/>
      </c>
      <c r="H69" s="33" t="n"/>
      <c r="I69" s="33" t="n"/>
      <c r="J69" s="10" t="n"/>
    </row>
    <row r="70">
      <c r="A70" s="10" t="n"/>
      <c r="D70" s="3">
        <f>IF(AND(IF(Tabelle1[[#This Row],[mandatory]]="y",1,0),Tabelle1[[#This Row],[self-assessment]]&lt;&gt;"y"),1,0)</f>
        <v/>
      </c>
      <c r="E70" s="3">
        <f>IF(AND(IF(Tabelle1[[#This Row],[mandatory]]="n",1,0),Tabelle1[[#This Row],[self-assessment]]&lt;&gt;"y"),1,0)</f>
        <v/>
      </c>
      <c r="G70" s="3">
        <f>IF(AND(IF(Tabelle1[[#This Row],[mandatory]]="y",1,0),Tabelle1[[#This Row],[compliant]]&lt;&gt;"y"),1,0)</f>
        <v/>
      </c>
      <c r="J70" s="10" t="n"/>
    </row>
    <row r="71" ht="18.75" customFormat="1" customHeight="1" s="6">
      <c r="A71" s="8" t="inlineStr">
        <is>
          <t>3.3.1 System Hardening</t>
        </is>
      </c>
      <c r="B71" s="7" t="n"/>
      <c r="C71" s="7" t="n"/>
      <c r="D71" s="7">
        <f>IF(AND(IF(Tabelle1[[#This Row],[mandatory]]="y",1,0),Tabelle1[[#This Row],[self-assessment]]&lt;&gt;"y"),1,0)</f>
        <v/>
      </c>
      <c r="E71" s="7">
        <f>IF(AND(IF(Tabelle1[[#This Row],[mandatory]]="n",1,0),Tabelle1[[#This Row],[self-assessment]]&lt;&gt;"y"),1,0)</f>
        <v/>
      </c>
      <c r="F71" s="7" t="n"/>
      <c r="G71" s="7">
        <f>IF(AND(IF(Tabelle1[[#This Row],[mandatory]]="y",1,0),Tabelle1[[#This Row],[compliant]]&lt;&gt;"y"),1,0)</f>
        <v/>
      </c>
      <c r="H71" s="8" t="n"/>
      <c r="I71" s="8" t="n"/>
      <c r="J71" s="34" t="n"/>
    </row>
    <row r="72" ht="31.5" customHeight="1">
      <c r="A72" s="10" t="inlineStr">
        <is>
          <t>Must document and work with infrastructure on any requirements that go contrary to the hardened default configuration, to implement alternative hardening measures.</t>
        </is>
      </c>
      <c r="B72" s="3" t="inlineStr">
        <is>
          <t>y</t>
        </is>
      </c>
      <c r="C72" s="14" t="n"/>
      <c r="D72" s="3">
        <f>IF(AND(IF(Tabelle1[[#This Row],[mandatory]]="y",1,0),Tabelle1[[#This Row],[self-assessment]]&lt;&gt;"y"),1,0)</f>
        <v/>
      </c>
      <c r="E72" s="14">
        <f>IF(AND(IF(Tabelle1[[#This Row],[mandatory]]="n",1,0),Tabelle1[[#This Row],[self-assessment]]&lt;&gt;"y"),1,0)</f>
        <v/>
      </c>
      <c r="F72" s="3" t="inlineStr">
        <is>
          <t>?</t>
        </is>
      </c>
      <c r="G72" s="3">
        <f>IF(AND(IF(Tabelle1[[#This Row],[mandatory]]="y",1,0),Tabelle1[[#This Row],[compliant]]&lt;&gt;"y"),1,0)</f>
        <v/>
      </c>
      <c r="H72" s="33" t="n"/>
      <c r="I72" s="33" t="n"/>
      <c r="J72" s="10" t="n"/>
    </row>
    <row r="73">
      <c r="A73" s="10" t="n"/>
      <c r="D73" s="3">
        <f>IF(AND(IF(Tabelle1[[#This Row],[mandatory]]="y",1,0),Tabelle1[[#This Row],[self-assessment]]&lt;&gt;"y"),1,0)</f>
        <v/>
      </c>
      <c r="E73" s="3">
        <f>IF(AND(IF(Tabelle1[[#This Row],[mandatory]]="n",1,0),Tabelle1[[#This Row],[self-assessment]]&lt;&gt;"y"),1,0)</f>
        <v/>
      </c>
      <c r="G73" s="3">
        <f>IF(AND(IF(Tabelle1[[#This Row],[mandatory]]="y",1,0),Tabelle1[[#This Row],[compliant]]&lt;&gt;"y"),1,0)</f>
        <v/>
      </c>
      <c r="J73" s="10" t="n"/>
    </row>
    <row r="74" ht="18.75" customFormat="1" customHeight="1" s="6">
      <c r="A74" s="8" t="inlineStr">
        <is>
          <t>3.3.3 Autonomous User Authentication</t>
        </is>
      </c>
      <c r="B74" s="7" t="n"/>
      <c r="C74" s="7" t="n"/>
      <c r="D74" s="7">
        <f>IF(AND(IF(Tabelle1[[#This Row],[mandatory]]="y",1,0),Tabelle1[[#This Row],[self-assessment]]&lt;&gt;"y"),1,0)</f>
        <v/>
      </c>
      <c r="E74" s="7">
        <f>IF(AND(IF(Tabelle1[[#This Row],[mandatory]]="n",1,0),Tabelle1[[#This Row],[self-assessment]]&lt;&gt;"y"),1,0)</f>
        <v/>
      </c>
      <c r="F74" s="7" t="n"/>
      <c r="G74" s="7">
        <f>IF(AND(IF(Tabelle1[[#This Row],[mandatory]]="y",1,0),Tabelle1[[#This Row],[compliant]]&lt;&gt;"y"),1,0)</f>
        <v/>
      </c>
      <c r="H74" s="8" t="n"/>
      <c r="I74" s="8" t="n"/>
      <c r="J74" s="34" t="n"/>
    </row>
    <row r="75">
      <c r="A75" s="31">
        <f>A12</f>
        <v/>
      </c>
      <c r="B75" s="3" t="inlineStr">
        <is>
          <t>y</t>
        </is>
      </c>
      <c r="C75" s="3">
        <f>C12</f>
        <v/>
      </c>
      <c r="D75" s="3">
        <f>IF(AND(IF(Tabelle1[[#This Row],[mandatory]]="y",1,0),Tabelle1[[#This Row],[self-assessment]]&lt;&gt;"y"),1,0)</f>
        <v/>
      </c>
      <c r="E75" s="3">
        <f>IF(AND(IF(Tabelle1[[#This Row],[mandatory]]="n",1,0),Tabelle1[[#This Row],[self-assessment]]&lt;&gt;"y"),1,0)</f>
        <v/>
      </c>
      <c r="F75" s="3">
        <f>F12</f>
        <v/>
      </c>
      <c r="G75" s="3">
        <f>IF(AND(IF(Tabelle1[[#This Row],[mandatory]]="y",1,0),Tabelle1[[#This Row],[compliant]]&lt;&gt;"y"),1,0)</f>
        <v/>
      </c>
      <c r="H75" s="10">
        <f>IF(H$12="","",H$12)</f>
        <v/>
      </c>
      <c r="J75" s="10">
        <f>IF(J$12="","",J$12)</f>
        <v/>
      </c>
    </row>
    <row r="76" ht="47.25" customHeight="1">
      <c r="A76" s="10" t="inlineStr">
        <is>
          <t>If maintenance or user accounts are required to operate the module, accounts with low privileges must be used to log into the system. Setting up (sudo) permissions for common activities is preferred over switching accounts (su).</t>
        </is>
      </c>
      <c r="B76" s="3" t="inlineStr">
        <is>
          <t>y</t>
        </is>
      </c>
      <c r="C76" s="14" t="n"/>
      <c r="D76" s="3">
        <f>IF(AND(IF(Tabelle1[[#This Row],[mandatory]]="y",1,0),Tabelle1[[#This Row],[self-assessment]]&lt;&gt;"y"),1,0)</f>
        <v/>
      </c>
      <c r="E76" s="14">
        <f>IF(AND(IF(Tabelle1[[#This Row],[mandatory]]="n",1,0),Tabelle1[[#This Row],[self-assessment]]&lt;&gt;"y"),1,0)</f>
        <v/>
      </c>
      <c r="F76" s="3" t="inlineStr">
        <is>
          <t>?</t>
        </is>
      </c>
      <c r="G76" s="3">
        <f>IF(AND(IF(Tabelle1[[#This Row],[mandatory]]="y",1,0),Tabelle1[[#This Row],[compliant]]&lt;&gt;"y"),1,0)</f>
        <v/>
      </c>
      <c r="H76" s="33" t="n"/>
      <c r="I76" s="33" t="n"/>
      <c r="J76" s="10" t="n"/>
    </row>
    <row r="77">
      <c r="A77" s="10" t="n"/>
      <c r="D77" s="3">
        <f>IF(AND(IF(Tabelle1[[#This Row],[mandatory]]="y",1,0),Tabelle1[[#This Row],[self-assessment]]&lt;&gt;"y"),1,0)</f>
        <v/>
      </c>
      <c r="E77" s="3">
        <f>IF(AND(IF(Tabelle1[[#This Row],[mandatory]]="n",1,0),Tabelle1[[#This Row],[self-assessment]]&lt;&gt;"y"),1,0)</f>
        <v/>
      </c>
      <c r="G77" s="3">
        <f>IF(AND(IF(Tabelle1[[#This Row],[mandatory]]="y",1,0),Tabelle1[[#This Row],[compliant]]&lt;&gt;"y"),1,0)</f>
        <v/>
      </c>
      <c r="J77" s="10" t="n"/>
    </row>
    <row r="78" ht="18.75" customFormat="1" customHeight="1" s="6">
      <c r="A78" s="8" t="inlineStr">
        <is>
          <t>3.4.1 Used Protocols and Technologies</t>
        </is>
      </c>
      <c r="B78" s="7" t="n"/>
      <c r="C78" s="7" t="n"/>
      <c r="D78" s="7">
        <f>IF(AND(IF(Tabelle1[[#This Row],[mandatory]]="y",1,0),Tabelle1[[#This Row],[self-assessment]]&lt;&gt;"y"),1,0)</f>
        <v/>
      </c>
      <c r="E78" s="7">
        <f>IF(AND(IF(Tabelle1[[#This Row],[mandatory]]="n",1,0),Tabelle1[[#This Row],[self-assessment]]&lt;&gt;"y"),1,0)</f>
        <v/>
      </c>
      <c r="F78" s="7" t="n"/>
      <c r="G78" s="7">
        <f>IF(AND(IF(Tabelle1[[#This Row],[mandatory]]="y",1,0),Tabelle1[[#This Row],[compliant]]&lt;&gt;"y"),1,0)</f>
        <v/>
      </c>
      <c r="H78" s="8" t="n"/>
      <c r="I78" s="8" t="n"/>
      <c r="J78" s="34" t="n"/>
    </row>
    <row r="79">
      <c r="A79" s="10" t="inlineStr">
        <is>
          <t>All communication not utilizing Kafka or REST must be discussed with Architecture</t>
        </is>
      </c>
      <c r="B79" s="3" t="inlineStr">
        <is>
          <t>y</t>
        </is>
      </c>
      <c r="C79" s="14" t="n"/>
      <c r="D79" s="3">
        <f>IF(AND(IF(Tabelle1[[#This Row],[mandatory]]="y",1,0),Tabelle1[[#This Row],[self-assessment]]&lt;&gt;"y"),1,0)</f>
        <v/>
      </c>
      <c r="E79" s="14">
        <f>IF(AND(IF(Tabelle1[[#This Row],[mandatory]]="n",1,0),Tabelle1[[#This Row],[self-assessment]]&lt;&gt;"y"),1,0)</f>
        <v/>
      </c>
      <c r="F79" s="3" t="inlineStr">
        <is>
          <t>?</t>
        </is>
      </c>
      <c r="G79" s="3">
        <f>IF(AND(IF(Tabelle1[[#This Row],[mandatory]]="y",1,0),Tabelle1[[#This Row],[compliant]]&lt;&gt;"y"),1,0)</f>
        <v/>
      </c>
      <c r="H79" s="33" t="n"/>
      <c r="I79" s="33" t="n"/>
      <c r="J79" s="10" t="n"/>
    </row>
    <row r="80">
      <c r="A80" s="10" t="n"/>
      <c r="D80" s="3">
        <f>IF(AND(IF(Tabelle1[[#This Row],[mandatory]]="y",1,0),Tabelle1[[#This Row],[self-assessment]]&lt;&gt;"y"),1,0)</f>
        <v/>
      </c>
      <c r="E80" s="3">
        <f>IF(AND(IF(Tabelle1[[#This Row],[mandatory]]="n",1,0),Tabelle1[[#This Row],[self-assessment]]&lt;&gt;"y"),1,0)</f>
        <v/>
      </c>
      <c r="G80" s="3">
        <f>IF(AND(IF(Tabelle1[[#This Row],[mandatory]]="y",1,0),Tabelle1[[#This Row],[compliant]]&lt;&gt;"y"),1,0)</f>
        <v/>
      </c>
      <c r="J80" s="10" t="n"/>
    </row>
    <row r="81" ht="18.75" customFormat="1" customHeight="1" s="6">
      <c r="A81" s="8" t="inlineStr">
        <is>
          <t>3.5.1 Role Concepts</t>
        </is>
      </c>
      <c r="B81" s="7" t="n"/>
      <c r="C81" s="7" t="n"/>
      <c r="D81" s="7">
        <f>IF(AND(IF(Tabelle1[[#This Row],[mandatory]]="y",1,0),Tabelle1[[#This Row],[self-assessment]]&lt;&gt;"y"),1,0)</f>
        <v/>
      </c>
      <c r="E81" s="7">
        <f>IF(AND(IF(Tabelle1[[#This Row],[mandatory]]="n",1,0),Tabelle1[[#This Row],[self-assessment]]&lt;&gt;"y"),1,0)</f>
        <v/>
      </c>
      <c r="F81" s="7" t="n"/>
      <c r="G81" s="7">
        <f>IF(AND(IF(Tabelle1[[#This Row],[mandatory]]="y",1,0),Tabelle1[[#This Row],[compliant]]&lt;&gt;"y"),1,0)</f>
        <v/>
      </c>
      <c r="H81" s="8" t="n"/>
      <c r="I81" s="8" t="n"/>
      <c r="J81" s="34" t="n"/>
    </row>
    <row r="82">
      <c r="A82" s="31">
        <f>A12</f>
        <v/>
      </c>
      <c r="B82" s="3" t="inlineStr">
        <is>
          <t>y</t>
        </is>
      </c>
      <c r="D82" s="3">
        <f>IF(AND(IF(Tabelle1[[#This Row],[mandatory]]="y",1,0),Tabelle1[[#This Row],[self-assessment]]&lt;&gt;"y"),1,0)</f>
        <v/>
      </c>
      <c r="E82" s="3">
        <f>IF(AND(IF(Tabelle1[[#This Row],[mandatory]]="n",1,0),Tabelle1[[#This Row],[self-assessment]]&lt;&gt;"y"),1,0)</f>
        <v/>
      </c>
      <c r="F82" s="3">
        <f>F12</f>
        <v/>
      </c>
      <c r="G82" s="3">
        <f>IF(AND(IF(Tabelle1[[#This Row],[mandatory]]="y",1,0),Tabelle1[[#This Row],[compliant]]&lt;&gt;"y"),1,0)</f>
        <v/>
      </c>
      <c r="H82" s="10">
        <f>IF(H$12="","",H$12)</f>
        <v/>
      </c>
      <c r="J82" s="10">
        <f>IF(J$12="","",J$12)</f>
        <v/>
      </c>
    </row>
    <row r="83" ht="31.5" customHeight="1">
      <c r="A83" s="45" t="inlineStr">
        <is>
          <t>Utilize at least the 3 (2) levels of role-based access control defined in the Security Specification.</t>
        </is>
      </c>
      <c r="B83" s="3" t="inlineStr">
        <is>
          <t>n</t>
        </is>
      </c>
      <c r="C83" s="14" t="n"/>
      <c r="D83" s="3">
        <f>IF(AND(IF(Tabelle1[[#This Row],[mandatory]]="y",1,0),Tabelle1[[#This Row],[self-assessment]]&lt;&gt;"y"),1,0)</f>
        <v/>
      </c>
      <c r="E83" s="14">
        <f>IF(AND(IF(Tabelle1[[#This Row],[mandatory]]="n",1,0),Tabelle1[[#This Row],[self-assessment]]&lt;&gt;"y"),1,0)</f>
        <v/>
      </c>
      <c r="F83" s="3" t="inlineStr">
        <is>
          <t>?</t>
        </is>
      </c>
      <c r="G83" s="3">
        <f>IF(AND(IF(Tabelle1[[#This Row],[mandatory]]="y",1,0),Tabelle1[[#This Row],[compliant]]&lt;&gt;"y"),1,0)</f>
        <v/>
      </c>
      <c r="H83" s="33" t="n"/>
      <c r="I83" s="33" t="n"/>
      <c r="J83" s="10" t="n"/>
    </row>
    <row r="84">
      <c r="A84" s="10" t="inlineStr">
        <is>
          <t>Users shall only have the minimum permissions required for the task.</t>
        </is>
      </c>
      <c r="B84" s="3" t="inlineStr">
        <is>
          <t>n</t>
        </is>
      </c>
      <c r="C84" s="14" t="n"/>
      <c r="D84" s="3">
        <f>IF(AND(IF(Tabelle1[[#This Row],[mandatory]]="y",1,0),Tabelle1[[#This Row],[self-assessment]]&lt;&gt;"y"),1,0)</f>
        <v/>
      </c>
      <c r="E84" s="14">
        <f>IF(AND(IF(Tabelle1[[#This Row],[mandatory]]="n",1,0),Tabelle1[[#This Row],[self-assessment]]&lt;&gt;"y"),1,0)</f>
        <v/>
      </c>
      <c r="F84" s="3" t="inlineStr">
        <is>
          <t>?</t>
        </is>
      </c>
      <c r="G84" s="3">
        <f>IF(AND(IF(Tabelle1[[#This Row],[mandatory]]="y",1,0),Tabelle1[[#This Row],[compliant]]&lt;&gt;"y"),1,0)</f>
        <v/>
      </c>
      <c r="H84" s="33" t="n"/>
      <c r="I84" s="33" t="n"/>
      <c r="J84" s="10" t="n"/>
    </row>
    <row r="85">
      <c r="A85" s="10" t="inlineStr">
        <is>
          <t>Permissions and user accounts should be checked at regular intervals</t>
        </is>
      </c>
      <c r="B85" s="3" t="inlineStr">
        <is>
          <t>n</t>
        </is>
      </c>
      <c r="C85" s="14" t="n"/>
      <c r="D85" s="3">
        <f>IF(AND(IF(Tabelle1[[#This Row],[mandatory]]="y",1,0),Tabelle1[[#This Row],[self-assessment]]&lt;&gt;"y"),1,0)</f>
        <v/>
      </c>
      <c r="E85" s="14">
        <f>IF(AND(IF(Tabelle1[[#This Row],[mandatory]]="n",1,0),Tabelle1[[#This Row],[self-assessment]]&lt;&gt;"y"),1,0)</f>
        <v/>
      </c>
      <c r="F85" s="3" t="inlineStr">
        <is>
          <t>?</t>
        </is>
      </c>
      <c r="G85" s="3">
        <f>IF(AND(IF(Tabelle1[[#This Row],[mandatory]]="y",1,0),Tabelle1[[#This Row],[compliant]]&lt;&gt;"y"),1,0)</f>
        <v/>
      </c>
      <c r="H85" s="33" t="n"/>
      <c r="I85" s="33" t="n"/>
      <c r="J85" s="10" t="n"/>
    </row>
    <row r="86">
      <c r="A86" s="10" t="n"/>
      <c r="D86" s="3">
        <f>IF(AND(IF(Tabelle1[[#This Row],[mandatory]]="y",1,0),Tabelle1[[#This Row],[self-assessment]]&lt;&gt;"y"),1,0)</f>
        <v/>
      </c>
      <c r="E86" s="3">
        <f>IF(AND(IF(Tabelle1[[#This Row],[mandatory]]="n",1,0),Tabelle1[[#This Row],[self-assessment]]&lt;&gt;"y"),1,0)</f>
        <v/>
      </c>
      <c r="G86" s="3">
        <f>IF(AND(IF(Tabelle1[[#This Row],[mandatory]]="y",1,0),Tabelle1[[#This Row],[compliant]]&lt;&gt;"y"),1,0)</f>
        <v/>
      </c>
      <c r="J86" s="10" t="n"/>
    </row>
    <row r="87" ht="18.75" customFormat="1" customHeight="1" s="6">
      <c r="A87" s="8" t="inlineStr">
        <is>
          <t>3.5.2 User Authentication and Login</t>
        </is>
      </c>
      <c r="B87" s="7" t="n"/>
      <c r="C87" s="7" t="n"/>
      <c r="D87" s="7">
        <f>IF(AND(IF(Tabelle1[[#This Row],[mandatory]]="y",1,0),Tabelle1[[#This Row],[self-assessment]]&lt;&gt;"y"),1,0)</f>
        <v/>
      </c>
      <c r="E87" s="7">
        <f>IF(AND(IF(Tabelle1[[#This Row],[mandatory]]="n",1,0),Tabelle1[[#This Row],[self-assessment]]&lt;&gt;"y"),1,0)</f>
        <v/>
      </c>
      <c r="F87" s="7" t="n"/>
      <c r="G87" s="7">
        <f>IF(AND(IF(Tabelle1[[#This Row],[mandatory]]="y",1,0),Tabelle1[[#This Row],[compliant]]&lt;&gt;"y"),1,0)</f>
        <v/>
      </c>
      <c r="H87" s="8" t="n"/>
      <c r="I87" s="8" t="n"/>
      <c r="J87" s="34" t="n"/>
    </row>
    <row r="88">
      <c r="A88" s="31" t="inlineStr">
        <is>
          <t>Must use the provided Active Directory servers for authentication</t>
        </is>
      </c>
      <c r="B88" s="3" t="inlineStr">
        <is>
          <t>y</t>
        </is>
      </c>
      <c r="D88" s="3">
        <f>IF(AND(IF(Tabelle1[[#This Row],[mandatory]]="y",1,0),Tabelle1[[#This Row],[self-assessment]]&lt;&gt;"y"),1,0)</f>
        <v/>
      </c>
      <c r="E88" s="3">
        <f>IF(AND(IF(Tabelle1[[#This Row],[mandatory]]="n",1,0),Tabelle1[[#This Row],[self-assessment]]&lt;&gt;"y"),1,0)</f>
        <v/>
      </c>
      <c r="F88" s="3">
        <f>F12</f>
        <v/>
      </c>
      <c r="G88" s="3">
        <f>IF(AND(IF(Tabelle1[[#This Row],[mandatory]]="y",1,0),Tabelle1[[#This Row],[compliant]]&lt;&gt;"y"),1,0)</f>
        <v/>
      </c>
      <c r="H88" s="10">
        <f>IF(H$12="","",H$12)</f>
        <v/>
      </c>
      <c r="J88" s="10">
        <f>IF(J$12="","",J$12)</f>
        <v/>
      </c>
    </row>
    <row r="89">
      <c r="A89" s="10" t="inlineStr">
        <is>
          <t>Without successful user authentication, allow only precisely defined actions</t>
        </is>
      </c>
      <c r="B89" s="3" t="inlineStr">
        <is>
          <t>n</t>
        </is>
      </c>
      <c r="C89" s="14" t="n"/>
      <c r="D89" s="3">
        <f>IF(AND(IF(Tabelle1[[#This Row],[mandatory]]="y",1,0),Tabelle1[[#This Row],[self-assessment]]&lt;&gt;"y"),1,0)</f>
        <v/>
      </c>
      <c r="E89" s="14">
        <f>IF(AND(IF(Tabelle1[[#This Row],[mandatory]]="n",1,0),Tabelle1[[#This Row],[self-assessment]]&lt;&gt;"y"),1,0)</f>
        <v/>
      </c>
      <c r="F89" s="3" t="inlineStr">
        <is>
          <t>?</t>
        </is>
      </c>
      <c r="G89" s="3">
        <f>IF(AND(IF(Tabelle1[[#This Row],[mandatory]]="y",1,0),Tabelle1[[#This Row],[compliant]]&lt;&gt;"y"),1,0)</f>
        <v/>
      </c>
      <c r="H89" s="33" t="n"/>
      <c r="I89" s="33" t="n"/>
      <c r="J89" s="10" t="n"/>
    </row>
    <row r="90">
      <c r="A90" s="10" t="inlineStr">
        <is>
          <t>Support 2FA/MFA where possible</t>
        </is>
      </c>
      <c r="B90" s="3" t="inlineStr">
        <is>
          <t>n</t>
        </is>
      </c>
      <c r="C90" s="14" t="n"/>
      <c r="D90" s="3">
        <f>IF(AND(IF(Tabelle1[[#This Row],[mandatory]]="y",1,0),Tabelle1[[#This Row],[self-assessment]]&lt;&gt;"y"),1,0)</f>
        <v/>
      </c>
      <c r="E90" s="14">
        <f>IF(AND(IF(Tabelle1[[#This Row],[mandatory]]="n",1,0),Tabelle1[[#This Row],[self-assessment]]&lt;&gt;"y"),1,0)</f>
        <v/>
      </c>
      <c r="F90" s="3" t="inlineStr">
        <is>
          <t>?</t>
        </is>
      </c>
      <c r="G90" s="3">
        <f>IF(AND(IF(Tabelle1[[#This Row],[mandatory]]="y",1,0),Tabelle1[[#This Row],[compliant]]&lt;&gt;"y"),1,0)</f>
        <v/>
      </c>
      <c r="H90" s="33" t="n"/>
      <c r="I90" s="33" t="n"/>
      <c r="J90" s="10" t="n"/>
    </row>
    <row r="91">
      <c r="A91" s="10" t="inlineStr">
        <is>
          <t>Disable standard user accounts of utilized standard software</t>
        </is>
      </c>
      <c r="B91" s="3" t="inlineStr">
        <is>
          <t>n</t>
        </is>
      </c>
      <c r="C91" s="14" t="n"/>
      <c r="D91" s="3">
        <f>IF(AND(IF(Tabelle1[[#This Row],[mandatory]]="y",1,0),Tabelle1[[#This Row],[self-assessment]]&lt;&gt;"y"),1,0)</f>
        <v/>
      </c>
      <c r="E91" s="14">
        <f>IF(AND(IF(Tabelle1[[#This Row],[mandatory]]="n",1,0),Tabelle1[[#This Row],[self-assessment]]&lt;&gt;"y"),1,0)</f>
        <v/>
      </c>
      <c r="F91" s="3" t="inlineStr">
        <is>
          <t>?</t>
        </is>
      </c>
      <c r="G91" s="3">
        <f>IF(AND(IF(Tabelle1[[#This Row],[mandatory]]="y",1,0),Tabelle1[[#This Row],[compliant]]&lt;&gt;"y"),1,0)</f>
        <v/>
      </c>
      <c r="H91" s="33" t="n"/>
      <c r="I91" s="33" t="n"/>
      <c r="J91" s="10" t="n"/>
    </row>
    <row r="92" ht="31.5" customHeight="1">
      <c r="A92" s="10" t="inlineStr">
        <is>
          <t>Where possible and sensible, user sessions should be blocked after a definable period of inactivity.</t>
        </is>
      </c>
      <c r="B92" s="3" t="inlineStr">
        <is>
          <t>n</t>
        </is>
      </c>
      <c r="C92" s="14" t="n"/>
      <c r="D92" s="3">
        <f>IF(AND(IF(Tabelle1[[#This Row],[mandatory]]="y",1,0),Tabelle1[[#This Row],[self-assessment]]&lt;&gt;"y"),1,0)</f>
        <v/>
      </c>
      <c r="E92" s="14">
        <f>IF(AND(IF(Tabelle1[[#This Row],[mandatory]]="n",1,0),Tabelle1[[#This Row],[self-assessment]]&lt;&gt;"y"),1,0)</f>
        <v/>
      </c>
      <c r="F92" s="3" t="inlineStr">
        <is>
          <t>?</t>
        </is>
      </c>
      <c r="G92" s="3">
        <f>IF(AND(IF(Tabelle1[[#This Row],[mandatory]]="y",1,0),Tabelle1[[#This Row],[compliant]]&lt;&gt;"y"),1,0)</f>
        <v/>
      </c>
      <c r="H92" s="33" t="n"/>
      <c r="I92" s="33" t="n"/>
      <c r="J92" s="10" t="n"/>
    </row>
    <row r="93">
      <c r="A93" s="10" t="n"/>
      <c r="D93" s="3">
        <f>IF(AND(IF(Tabelle1[[#This Row],[mandatory]]="y",1,0),Tabelle1[[#This Row],[self-assessment]]&lt;&gt;"y"),1,0)</f>
        <v/>
      </c>
      <c r="E93" s="3">
        <f>IF(AND(IF(Tabelle1[[#This Row],[mandatory]]="n",1,0),Tabelle1[[#This Row],[self-assessment]]&lt;&gt;"y"),1,0)</f>
        <v/>
      </c>
      <c r="G93" s="3">
        <f>IF(AND(IF(Tabelle1[[#This Row],[mandatory]]="y",1,0),Tabelle1[[#This Row],[compliant]]&lt;&gt;"y"),1,0)</f>
        <v/>
      </c>
      <c r="J93" s="10" t="n"/>
    </row>
    <row r="94" ht="18.75" customFormat="1" customHeight="1" s="6">
      <c r="A94" s="8" t="inlineStr">
        <is>
          <t>3.5.3 Authorisation of Actions at the User and System Levels</t>
        </is>
      </c>
      <c r="B94" s="7" t="n"/>
      <c r="C94" s="7" t="n"/>
      <c r="D94" s="7">
        <f>IF(AND(IF(Tabelle1[[#This Row],[mandatory]]="y",1,0),Tabelle1[[#This Row],[self-assessment]]&lt;&gt;"y"),1,0)</f>
        <v/>
      </c>
      <c r="E94" s="7">
        <f>IF(AND(IF(Tabelle1[[#This Row],[mandatory]]="n",1,0),Tabelle1[[#This Row],[self-assessment]]&lt;&gt;"y"),1,0)</f>
        <v/>
      </c>
      <c r="F94" s="7" t="n"/>
      <c r="G94" s="7">
        <f>IF(AND(IF(Tabelle1[[#This Row],[mandatory]]="y",1,0),Tabelle1[[#This Row],[compliant]]&lt;&gt;"y"),1,0)</f>
        <v/>
      </c>
      <c r="H94" s="8" t="n"/>
      <c r="I94" s="8" t="n"/>
      <c r="J94" s="34" t="n"/>
    </row>
    <row r="95" ht="31.5" customHeight="1">
      <c r="A95" s="10" t="inlineStr">
        <is>
          <t>Before certain security-relevant / critical actions, the authorization of the requesting user or the requesting system component shall be checked.</t>
        </is>
      </c>
      <c r="B95" s="3" t="inlineStr">
        <is>
          <t>y</t>
        </is>
      </c>
      <c r="C95" s="14" t="n"/>
      <c r="D95" s="3">
        <f>IF(AND(IF(Tabelle1[[#This Row],[mandatory]]="y",1,0),Tabelle1[[#This Row],[self-assessment]]&lt;&gt;"y"),1,0)</f>
        <v/>
      </c>
      <c r="E95" s="14">
        <f>IF(AND(IF(Tabelle1[[#This Row],[mandatory]]="n",1,0),Tabelle1[[#This Row],[self-assessment]]&lt;&gt;"y"),1,0)</f>
        <v/>
      </c>
      <c r="F95" s="3" t="inlineStr">
        <is>
          <t>?</t>
        </is>
      </c>
      <c r="G95" s="3">
        <f>IF(AND(IF(Tabelle1[[#This Row],[mandatory]]="y",1,0),Tabelle1[[#This Row],[compliant]]&lt;&gt;"y"),1,0)</f>
        <v/>
      </c>
      <c r="H95" s="33" t="n"/>
      <c r="I95" s="33" t="n"/>
      <c r="J95" s="10" t="n"/>
    </row>
    <row r="96">
      <c r="A96" s="10" t="n"/>
      <c r="C96" s="14" t="n"/>
      <c r="D96" s="3">
        <f>IF(AND(IF(Tabelle1[[#This Row],[mandatory]]="y",1,0),Tabelle1[[#This Row],[self-assessment]]&lt;&gt;"y"),1,0)</f>
        <v/>
      </c>
      <c r="E96" s="14">
        <f>IF(AND(IF(Tabelle1[[#This Row],[mandatory]]="n",1,0),Tabelle1[[#This Row],[self-assessment]]&lt;&gt;"y"),1,0)</f>
        <v/>
      </c>
      <c r="G96" s="3">
        <f>IF(AND(IF(Tabelle1[[#This Row],[mandatory]]="y",1,0),Tabelle1[[#This Row],[compliant]]&lt;&gt;"y"),1,0)</f>
        <v/>
      </c>
      <c r="H96" s="33" t="n"/>
      <c r="I96" s="33" t="n"/>
      <c r="J96" s="10" t="n"/>
    </row>
    <row r="97" ht="18.75" customHeight="1">
      <c r="A97" s="8" t="inlineStr">
        <is>
          <t>3.5.4 Web Applications and Web Services</t>
        </is>
      </c>
      <c r="C97" s="14" t="n"/>
      <c r="D97" s="3">
        <f>IF(AND(IF(Tabelle1[[#This Row],[mandatory]]="y",1,0),Tabelle1[[#This Row],[self-assessment]]&lt;&gt;"y"),1,0)</f>
        <v/>
      </c>
      <c r="E97" s="14">
        <f>IF(AND(IF(Tabelle1[[#This Row],[mandatory]]="n",1,0),Tabelle1[[#This Row],[self-assessment]]&lt;&gt;"y"),1,0)</f>
        <v/>
      </c>
      <c r="G97" s="3">
        <f>IF(AND(IF(Tabelle1[[#This Row],[mandatory]]="y",1,0),Tabelle1[[#This Row],[compliant]]&lt;&gt;"y"),1,0)</f>
        <v/>
      </c>
      <c r="H97" s="33" t="n"/>
      <c r="I97" s="33" t="n"/>
      <c r="J97" s="10" t="n"/>
    </row>
    <row r="98">
      <c r="A98" s="10" t="inlineStr">
        <is>
          <t>Consider the OWASP Top 10 for web-interfaces (both UI and API)</t>
        </is>
      </c>
      <c r="B98" s="3" t="inlineStr">
        <is>
          <t>y</t>
        </is>
      </c>
      <c r="C98" s="14" t="n"/>
      <c r="D98" s="3">
        <f>IF(AND(IF(Tabelle1[[#This Row],[mandatory]]="y",1,0),Tabelle1[[#This Row],[self-assessment]]&lt;&gt;"y"),1,0)</f>
        <v/>
      </c>
      <c r="E98" s="14">
        <f>IF(AND(IF(Tabelle1[[#This Row],[mandatory]]="n",1,0),Tabelle1[[#This Row],[self-assessment]]&lt;&gt;"y"),1,0)</f>
        <v/>
      </c>
      <c r="F98" s="3" t="inlineStr">
        <is>
          <t>?</t>
        </is>
      </c>
      <c r="G98" s="3">
        <f>IF(AND(IF(Tabelle1[[#This Row],[mandatory]]="y",1,0),Tabelle1[[#This Row],[compliant]]&lt;&gt;"y"),1,0)</f>
        <v/>
      </c>
      <c r="H98" s="33" t="n"/>
      <c r="I98" s="33" t="n"/>
      <c r="J98" s="10" t="n"/>
    </row>
    <row r="99">
      <c r="A99" s="10" t="inlineStr">
        <is>
          <t>Consider the BSI guidelines for secure web applications</t>
        </is>
      </c>
      <c r="B99" s="3" t="inlineStr">
        <is>
          <t>y</t>
        </is>
      </c>
      <c r="C99" s="14" t="n"/>
      <c r="D99" s="3">
        <f>IF(AND(IF(Tabelle1[[#This Row],[mandatory]]="y",1,0),Tabelle1[[#This Row],[self-assessment]]&lt;&gt;"y"),1,0)</f>
        <v/>
      </c>
      <c r="E99" s="14">
        <f>IF(AND(IF(Tabelle1[[#This Row],[mandatory]]="n",1,0),Tabelle1[[#This Row],[self-assessment]]&lt;&gt;"y"),1,0)</f>
        <v/>
      </c>
      <c r="F99" s="3" t="inlineStr">
        <is>
          <t>?</t>
        </is>
      </c>
      <c r="G99" s="3">
        <f>IF(AND(IF(Tabelle1[[#This Row],[mandatory]]="y",1,0),Tabelle1[[#This Row],[compliant]]&lt;&gt;"y"),1,0)</f>
        <v/>
      </c>
      <c r="H99" s="33" t="n"/>
      <c r="I99" s="33" t="n"/>
      <c r="J99" s="10" t="n"/>
    </row>
    <row r="100">
      <c r="A100" s="10" t="inlineStr">
        <is>
          <t>Ensure that any browser interface (UI) is safe for both server and browser</t>
        </is>
      </c>
      <c r="B100" s="3" t="inlineStr">
        <is>
          <t>y</t>
        </is>
      </c>
      <c r="C100" s="14" t="n"/>
      <c r="D100" s="3">
        <f>IF(AND(IF(Tabelle1[[#This Row],[mandatory]]="y",1,0),Tabelle1[[#This Row],[self-assessment]]&lt;&gt;"y"),1,0)</f>
        <v/>
      </c>
      <c r="E100" s="14">
        <f>IF(AND(IF(Tabelle1[[#This Row],[mandatory]]="n",1,0),Tabelle1[[#This Row],[self-assessment]]&lt;&gt;"y"),1,0)</f>
        <v/>
      </c>
      <c r="F100" s="3" t="inlineStr">
        <is>
          <t>?</t>
        </is>
      </c>
      <c r="G100" s="3">
        <f>IF(AND(IF(Tabelle1[[#This Row],[mandatory]]="y",1,0),Tabelle1[[#This Row],[compliant]]&lt;&gt;"y"),1,0)</f>
        <v/>
      </c>
      <c r="H100" s="33" t="n"/>
      <c r="I100" s="33" t="n"/>
      <c r="J100" s="10" t="n"/>
    </row>
    <row r="101">
      <c r="A101" s="10" t="n"/>
      <c r="D101" s="3">
        <f>IF(AND(IF(Tabelle1[[#This Row],[mandatory]]="y",1,0),Tabelle1[[#This Row],[self-assessment]]&lt;&gt;"y"),1,0)</f>
        <v/>
      </c>
      <c r="E101" s="3">
        <f>IF(AND(IF(Tabelle1[[#This Row],[mandatory]]="n",1,0),Tabelle1[[#This Row],[self-assessment]]&lt;&gt;"y"),1,0)</f>
        <v/>
      </c>
      <c r="G101" s="3">
        <f>IF(AND(IF(Tabelle1[[#This Row],[mandatory]]="y",1,0),Tabelle1[[#This Row],[compliant]]&lt;&gt;"y"),1,0)</f>
        <v/>
      </c>
      <c r="J101" s="10" t="n"/>
    </row>
    <row r="102" ht="18.75" customFormat="1" customHeight="1" s="6">
      <c r="A102" s="8" t="inlineStr">
        <is>
          <t>3.5.5 Integrity Testing</t>
        </is>
      </c>
      <c r="B102" s="7" t="n"/>
      <c r="C102" s="7" t="n"/>
      <c r="D102" s="7">
        <f>IF(AND(IF(Tabelle1[[#This Row],[mandatory]]="y",1,0),Tabelle1[[#This Row],[self-assessment]]&lt;&gt;"y"),1,0)</f>
        <v/>
      </c>
      <c r="E102" s="7">
        <f>IF(AND(IF(Tabelle1[[#This Row],[mandatory]]="n",1,0),Tabelle1[[#This Row],[self-assessment]]&lt;&gt;"y"),1,0)</f>
        <v/>
      </c>
      <c r="F102" s="7" t="n"/>
      <c r="G102" s="7">
        <f>IF(AND(IF(Tabelle1[[#This Row],[mandatory]]="y",1,0),Tabelle1[[#This Row],[compliant]]&lt;&gt;"y"),1,0)</f>
        <v/>
      </c>
      <c r="H102" s="8" t="n"/>
      <c r="I102" s="8" t="n"/>
      <c r="J102" s="34" t="n"/>
    </row>
    <row r="103" ht="31.5" customHeight="1">
      <c r="A103" s="10" t="inlineStr">
        <is>
          <t>The integrity of data that are processed in security-relevant actions shall be checked before processing (for example, for plausibility, correct syntax and range of values).</t>
        </is>
      </c>
      <c r="B103" s="3" t="inlineStr">
        <is>
          <t>y</t>
        </is>
      </c>
      <c r="C103" s="14" t="n"/>
      <c r="D103" s="3">
        <f>IF(AND(IF(Tabelle1[[#This Row],[mandatory]]="y",1,0),Tabelle1[[#This Row],[self-assessment]]&lt;&gt;"y"),1,0)</f>
        <v/>
      </c>
      <c r="E103" s="14">
        <f>IF(AND(IF(Tabelle1[[#This Row],[mandatory]]="n",1,0),Tabelle1[[#This Row],[self-assessment]]&lt;&gt;"y"),1,0)</f>
        <v/>
      </c>
      <c r="F103" s="3" t="inlineStr">
        <is>
          <t>?</t>
        </is>
      </c>
      <c r="G103" s="3">
        <f>IF(AND(IF(Tabelle1[[#This Row],[mandatory]]="y",1,0),Tabelle1[[#This Row],[compliant]]&lt;&gt;"y"),1,0)</f>
        <v/>
      </c>
      <c r="H103" s="33" t="n"/>
      <c r="I103" s="33" t="n"/>
      <c r="J103" s="10" t="n"/>
    </row>
    <row r="104" ht="47.25" customHeight="1">
      <c r="A104" s="10" t="inlineStr">
        <is>
          <t>Data from external systems or data entered via user interfaces should always be checked for consistency and validity (e.g. type, length, scope, syntax, range of values, plausibility, age), preferably using standard libraries or frameworks.</t>
        </is>
      </c>
      <c r="B104" s="3" t="inlineStr">
        <is>
          <t>n</t>
        </is>
      </c>
      <c r="C104" s="14" t="n"/>
      <c r="D104" s="3">
        <f>IF(AND(IF(Tabelle1[[#This Row],[mandatory]]="y",1,0),Tabelle1[[#This Row],[self-assessment]]&lt;&gt;"y"),1,0)</f>
        <v/>
      </c>
      <c r="E104" s="14">
        <f>IF(AND(IF(Tabelle1[[#This Row],[mandatory]]="n",1,0),Tabelle1[[#This Row],[self-assessment]]&lt;&gt;"y"),1,0)</f>
        <v/>
      </c>
      <c r="F104" s="3" t="inlineStr">
        <is>
          <t>?</t>
        </is>
      </c>
      <c r="G104" s="3">
        <f>IF(AND(IF(Tabelle1[[#This Row],[mandatory]]="y",1,0),Tabelle1[[#This Row],[compliant]]&lt;&gt;"y"),1,0)</f>
        <v/>
      </c>
      <c r="H104" s="33" t="n"/>
      <c r="I104" s="33" t="n"/>
      <c r="J104" s="10" t="n"/>
    </row>
    <row r="105">
      <c r="A105" s="10" t="inlineStr">
        <is>
          <t>Should use only architecture-approved libraries and frameworks for input validation</t>
        </is>
      </c>
      <c r="B105" s="3" t="inlineStr">
        <is>
          <t>n</t>
        </is>
      </c>
      <c r="C105" s="14" t="n"/>
      <c r="D105" s="3">
        <f>IF(AND(IF(Tabelle1[[#This Row],[mandatory]]="y",1,0),Tabelle1[[#This Row],[self-assessment]]&lt;&gt;"y"),1,0)</f>
        <v/>
      </c>
      <c r="E105" s="14">
        <f>IF(AND(IF(Tabelle1[[#This Row],[mandatory]]="n",1,0),Tabelle1[[#This Row],[self-assessment]]&lt;&gt;"y"),1,0)</f>
        <v/>
      </c>
      <c r="F105" s="3" t="inlineStr">
        <is>
          <t>?</t>
        </is>
      </c>
      <c r="G105" s="3">
        <f>IF(AND(IF(Tabelle1[[#This Row],[mandatory]]="y",1,0),Tabelle1[[#This Row],[compliant]]&lt;&gt;"y"),1,0)</f>
        <v/>
      </c>
      <c r="H105" s="33" t="n"/>
      <c r="I105" s="33" t="n"/>
      <c r="J105" s="10" t="n"/>
    </row>
    <row r="106">
      <c r="A106" s="10" t="n"/>
      <c r="D106" s="3">
        <f>IF(AND(IF(Tabelle1[[#This Row],[mandatory]]="y",1,0),Tabelle1[[#This Row],[self-assessment]]&lt;&gt;"y"),1,0)</f>
        <v/>
      </c>
      <c r="E106" s="14">
        <f>IF(AND(IF(Tabelle1[[#This Row],[mandatory]]="n",1,0),Tabelle1[[#This Row],[self-assessment]]&lt;&gt;"y"),1,0)</f>
        <v/>
      </c>
      <c r="G106" s="3">
        <f>IF(AND(IF(Tabelle1[[#This Row],[mandatory]]="y",1,0),Tabelle1[[#This Row],[compliant]]&lt;&gt;"y"),1,0)</f>
        <v/>
      </c>
      <c r="J106" s="10" t="n"/>
    </row>
    <row r="107" ht="18.75" customHeight="1">
      <c r="A107" s="8" t="inlineStr">
        <is>
          <t>3.5.6 Logging</t>
        </is>
      </c>
      <c r="D107" s="3">
        <f>IF(AND(IF(Tabelle1[[#This Row],[mandatory]]="y",1,0),Tabelle1[[#This Row],[self-assessment]]&lt;&gt;"y"),1,0)</f>
        <v/>
      </c>
      <c r="E107" s="14">
        <f>IF(AND(IF(Tabelle1[[#This Row],[mandatory]]="n",1,0),Tabelle1[[#This Row],[self-assessment]]&lt;&gt;"y"),1,0)</f>
        <v/>
      </c>
      <c r="G107" s="3">
        <f>IF(AND(IF(Tabelle1[[#This Row],[mandatory]]="y",1,0),Tabelle1[[#This Row],[compliant]]&lt;&gt;"y"),1,0)</f>
        <v/>
      </c>
      <c r="J107" s="10" t="n"/>
    </row>
    <row r="108">
      <c r="A108" s="10" t="inlineStr">
        <is>
          <t>Use centralized business-level logging service for business-level logging.</t>
        </is>
      </c>
      <c r="B108" s="3" t="inlineStr">
        <is>
          <t>y</t>
        </is>
      </c>
      <c r="C108" s="14" t="n"/>
      <c r="D108" s="3">
        <f>IF(AND(IF(Tabelle1[[#This Row],[mandatory]]="y",1,0),Tabelle1[[#This Row],[self-assessment]]&lt;&gt;"y"),1,0)</f>
        <v/>
      </c>
      <c r="E108" s="14">
        <f>IF(AND(IF(Tabelle1[[#This Row],[mandatory]]="n",1,0),Tabelle1[[#This Row],[self-assessment]]&lt;&gt;"y"),1,0)</f>
        <v/>
      </c>
      <c r="F108" s="3" t="inlineStr">
        <is>
          <t>?</t>
        </is>
      </c>
      <c r="G108" s="3">
        <f>IF(AND(IF(Tabelle1[[#This Row],[mandatory]]="y",1,0),Tabelle1[[#This Row],[compliant]]&lt;&gt;"y"),1,0)</f>
        <v/>
      </c>
      <c r="H108" s="33" t="n"/>
      <c r="I108" s="33" t="n"/>
      <c r="J108" s="10" t="n"/>
    </row>
    <row r="109">
      <c r="A109" s="10" t="inlineStr">
        <is>
          <t>Use standard system logging for application- and system-level logging.</t>
        </is>
      </c>
      <c r="B109" s="3" t="inlineStr">
        <is>
          <t>y</t>
        </is>
      </c>
      <c r="C109" s="14" t="n"/>
      <c r="D109" s="3">
        <f>IF(AND(IF(Tabelle1[[#This Row],[mandatory]]="y",1,0),Tabelle1[[#This Row],[self-assessment]]&lt;&gt;"y"),1,0)</f>
        <v/>
      </c>
      <c r="E109" s="14">
        <f>IF(AND(IF(Tabelle1[[#This Row],[mandatory]]="n",1,0),Tabelle1[[#This Row],[self-assessment]]&lt;&gt;"y"),1,0)</f>
        <v/>
      </c>
      <c r="F109" s="3" t="inlineStr">
        <is>
          <t>?</t>
        </is>
      </c>
      <c r="G109" s="3">
        <f>IF(AND(IF(Tabelle1[[#This Row],[mandatory]]="y",1,0),Tabelle1[[#This Row],[compliant]]&lt;&gt;"y"),1,0)</f>
        <v/>
      </c>
      <c r="H109" s="33" t="n"/>
      <c r="I109" s="33" t="n"/>
      <c r="J109" s="10" t="n"/>
    </row>
    <row r="110">
      <c r="A110" s="10" t="inlineStr">
        <is>
          <t>Security-related application log messages must be marked as SEC or SECURITY</t>
        </is>
      </c>
      <c r="B110" s="3" t="inlineStr">
        <is>
          <t>y</t>
        </is>
      </c>
      <c r="C110" s="14" t="n"/>
      <c r="D110" s="3">
        <f>IF(AND(IF(Tabelle1[[#This Row],[mandatory]]="y",1,0),Tabelle1[[#This Row],[self-assessment]]&lt;&gt;"y"),1,0)</f>
        <v/>
      </c>
      <c r="E110" s="14">
        <f>IF(AND(IF(Tabelle1[[#This Row],[mandatory]]="n",1,0),Tabelle1[[#This Row],[self-assessment]]&lt;&gt;"y"),1,0)</f>
        <v/>
      </c>
      <c r="F110" s="3" t="inlineStr">
        <is>
          <t>?</t>
        </is>
      </c>
      <c r="G110" s="3">
        <f>IF(AND(IF(Tabelle1[[#This Row],[mandatory]]="y",1,0),Tabelle1[[#This Row],[compliant]]&lt;&gt;"y"),1,0)</f>
        <v/>
      </c>
      <c r="H110" s="33" t="n"/>
      <c r="I110" s="33" t="n"/>
      <c r="J110" s="10" t="n"/>
    </row>
    <row r="111">
      <c r="A111" s="10" t="inlineStr">
        <is>
          <t>Should expose data to OpenTelemetry</t>
        </is>
      </c>
      <c r="B111" s="3" t="inlineStr">
        <is>
          <t>n</t>
        </is>
      </c>
      <c r="C111" s="14" t="n"/>
      <c r="D111" s="3">
        <f>IF(AND(IF(Tabelle1[[#This Row],[mandatory]]="y",1,0),Tabelle1[[#This Row],[self-assessment]]&lt;&gt;"y"),1,0)</f>
        <v/>
      </c>
      <c r="E111" s="14">
        <f>IF(AND(IF(Tabelle1[[#This Row],[mandatory]]="n",1,0),Tabelle1[[#This Row],[self-assessment]]&lt;&gt;"y"),1,0)</f>
        <v/>
      </c>
      <c r="F111" s="3" t="inlineStr">
        <is>
          <t>?</t>
        </is>
      </c>
      <c r="G111" s="3">
        <f>IF(AND(IF(Tabelle1[[#This Row],[mandatory]]="y",1,0),Tabelle1[[#This Row],[compliant]]&lt;&gt;"y"),1,0)</f>
        <v/>
      </c>
      <c r="H111" s="33" t="n"/>
      <c r="I111" s="33" t="n"/>
      <c r="J111" s="10" t="n"/>
    </row>
    <row r="112">
      <c r="A112" s="10" t="inlineStr">
        <is>
          <t>Must not override the time or timezone provided by the Kubernetes host.</t>
        </is>
      </c>
      <c r="B112" s="3" t="inlineStr">
        <is>
          <t>y</t>
        </is>
      </c>
      <c r="C112" s="14" t="n"/>
      <c r="D112" s="3">
        <f>IF(AND(IF(Tabelle1[[#This Row],[mandatory]]="y",1,0),Tabelle1[[#This Row],[self-assessment]]&lt;&gt;"y"),1,0)</f>
        <v/>
      </c>
      <c r="E112" s="14">
        <f>IF(AND(IF(Tabelle1[[#This Row],[mandatory]]="n",1,0),Tabelle1[[#This Row],[self-assessment]]&lt;&gt;"y"),1,0)</f>
        <v/>
      </c>
      <c r="F112" s="3" t="inlineStr">
        <is>
          <t>?</t>
        </is>
      </c>
      <c r="G112" s="3">
        <f>IF(AND(IF(Tabelle1[[#This Row],[mandatory]]="y",1,0),Tabelle1[[#This Row],[compliant]]&lt;&gt;"y"),1,0)</f>
        <v/>
      </c>
      <c r="H112" s="33" t="n"/>
      <c r="I112" s="33" t="n"/>
      <c r="J112" s="10" t="n"/>
    </row>
    <row r="113">
      <c r="A113" s="10" t="n"/>
      <c r="D113" s="3">
        <f>IF(AND(IF(Tabelle1[[#This Row],[mandatory]]="y",1,0),Tabelle1[[#This Row],[self-assessment]]&lt;&gt;"y"),1,0)</f>
        <v/>
      </c>
      <c r="E113" s="14">
        <f>IF(AND(IF(Tabelle1[[#This Row],[mandatory]]="n",1,0),Tabelle1[[#This Row],[self-assessment]]&lt;&gt;"y"),1,0)</f>
        <v/>
      </c>
      <c r="G113" s="3">
        <f>IF(AND(IF(Tabelle1[[#This Row],[mandatory]]="y",1,0),Tabelle1[[#This Row],[compliant]]&lt;&gt;"y"),1,0)</f>
        <v/>
      </c>
      <c r="J113" s="10" t="n"/>
    </row>
    <row r="114" ht="18.75" customHeight="1">
      <c r="A114" s="8" t="inlineStr">
        <is>
          <t>3.6 Development</t>
        </is>
      </c>
      <c r="D114" s="3">
        <f>IF(AND(IF(Tabelle1[[#This Row],[mandatory]]="y",1,0),Tabelle1[[#This Row],[self-assessment]]&lt;&gt;"y"),1,0)</f>
        <v/>
      </c>
      <c r="E114" s="14">
        <f>IF(AND(IF(Tabelle1[[#This Row],[mandatory]]="n",1,0),Tabelle1[[#This Row],[self-assessment]]&lt;&gt;"y"),1,0)</f>
        <v/>
      </c>
      <c r="G114" s="3">
        <f>IF(AND(IF(Tabelle1[[#This Row],[mandatory]]="y",1,0),Tabelle1[[#This Row],[compliant]]&lt;&gt;"y"),1,0)</f>
        <v/>
      </c>
      <c r="J114" s="10" t="n"/>
    </row>
    <row r="115" ht="37.5" customHeight="1">
      <c r="A115" s="8" t="inlineStr">
        <is>
          <t>3.6.1 Secure Development Standards, Quality Management and Approval Processes</t>
        </is>
      </c>
      <c r="D115" s="3">
        <f>IF(AND(IF(Tabelle1[[#This Row],[mandatory]]="y",1,0),Tabelle1[[#This Row],[self-assessment]]&lt;&gt;"y"),1,0)</f>
        <v/>
      </c>
      <c r="E115" s="14">
        <f>IF(AND(IF(Tabelle1[[#This Row],[mandatory]]="n",1,0),Tabelle1[[#This Row],[self-assessment]]&lt;&gt;"y"),1,0)</f>
        <v/>
      </c>
      <c r="G115" s="3">
        <f>IF(AND(IF(Tabelle1[[#This Row],[mandatory]]="y",1,0),Tabelle1[[#This Row],[compliant]]&lt;&gt;"y"),1,0)</f>
        <v/>
      </c>
      <c r="J115" s="10" t="n"/>
    </row>
    <row r="116">
      <c r="A116" s="10" t="inlineStr">
        <is>
          <t>Utilize unit testing as part of the build/deploy process.</t>
        </is>
      </c>
      <c r="B116" s="3" t="inlineStr">
        <is>
          <t>y</t>
        </is>
      </c>
      <c r="C116" s="14" t="n"/>
      <c r="D116" s="3">
        <f>IF(AND(IF(Tabelle1[[#This Row],[mandatory]]="y",1,0),Tabelle1[[#This Row],[self-assessment]]&lt;&gt;"y"),1,0)</f>
        <v/>
      </c>
      <c r="E116" s="14">
        <f>IF(AND(IF(Tabelle1[[#This Row],[mandatory]]="n",1,0),Tabelle1[[#This Row],[self-assessment]]&lt;&gt;"y"),1,0)</f>
        <v/>
      </c>
      <c r="F116" s="3" t="inlineStr">
        <is>
          <t>?</t>
        </is>
      </c>
      <c r="G116" s="3">
        <f>IF(AND(IF(Tabelle1[[#This Row],[mandatory]]="y",1,0),Tabelle1[[#This Row],[compliant]]&lt;&gt;"y"),1,0)</f>
        <v/>
      </c>
      <c r="H116" s="33" t="n"/>
      <c r="I116" s="33" t="n"/>
      <c r="J116" s="10" t="n"/>
    </row>
    <row r="117">
      <c r="A117" s="10" t="inlineStr">
        <is>
          <t>Manage false positives narrowly</t>
        </is>
      </c>
      <c r="B117" s="3" t="inlineStr">
        <is>
          <t>y</t>
        </is>
      </c>
      <c r="C117" s="14" t="n"/>
      <c r="D117" s="3">
        <f>IF(AND(IF(Tabelle1[[#This Row],[mandatory]]="y",1,0),Tabelle1[[#This Row],[self-assessment]]&lt;&gt;"y"),1,0)</f>
        <v/>
      </c>
      <c r="E117" s="14">
        <f>IF(AND(IF(Tabelle1[[#This Row],[mandatory]]="n",1,0),Tabelle1[[#This Row],[self-assessment]]&lt;&gt;"y"),1,0)</f>
        <v/>
      </c>
      <c r="F117" s="3" t="inlineStr">
        <is>
          <t>?</t>
        </is>
      </c>
      <c r="G117" s="3">
        <f>IF(AND(IF(Tabelle1[[#This Row],[mandatory]]="y",1,0),Tabelle1[[#This Row],[compliant]]&lt;&gt;"y"),1,0)</f>
        <v/>
      </c>
      <c r="H117" s="33" t="n"/>
      <c r="I117" s="33" t="n"/>
      <c r="J117" s="10" t="n"/>
    </row>
    <row r="118">
      <c r="A118" s="10" t="inlineStr">
        <is>
          <t>Document main security efforts on a wiki page.</t>
        </is>
      </c>
      <c r="B118" s="3" t="inlineStr">
        <is>
          <t>y</t>
        </is>
      </c>
      <c r="C118" s="14" t="n"/>
      <c r="D118" s="3">
        <f>IF(AND(IF(Tabelle1[[#This Row],[mandatory]]="y",1,0),Tabelle1[[#This Row],[self-assessment]]&lt;&gt;"y"),1,0)</f>
        <v/>
      </c>
      <c r="E118" s="14">
        <f>IF(AND(IF(Tabelle1[[#This Row],[mandatory]]="n",1,0),Tabelle1[[#This Row],[self-assessment]]&lt;&gt;"y"),1,0)</f>
        <v/>
      </c>
      <c r="F118" s="3" t="inlineStr">
        <is>
          <t>?</t>
        </is>
      </c>
      <c r="G118" s="3">
        <f>IF(AND(IF(Tabelle1[[#This Row],[mandatory]]="y",1,0),Tabelle1[[#This Row],[compliant]]&lt;&gt;"y"),1,0)</f>
        <v/>
      </c>
      <c r="H118" s="33" t="n"/>
      <c r="I118" s="33" t="n"/>
      <c r="J118" s="10" t="n"/>
    </row>
    <row r="119">
      <c r="A119" s="10" t="inlineStr">
        <is>
          <t>Work with the testing team to establish independent testing.</t>
        </is>
      </c>
      <c r="B119" s="3" t="inlineStr">
        <is>
          <t>y</t>
        </is>
      </c>
      <c r="C119" s="14" t="n"/>
      <c r="D119" s="3">
        <f>IF(AND(IF(Tabelle1[[#This Row],[mandatory]]="y",1,0),Tabelle1[[#This Row],[self-assessment]]&lt;&gt;"y"),1,0)</f>
        <v/>
      </c>
      <c r="E119" s="14">
        <f>IF(AND(IF(Tabelle1[[#This Row],[mandatory]]="n",1,0),Tabelle1[[#This Row],[self-assessment]]&lt;&gt;"y"),1,0)</f>
        <v/>
      </c>
      <c r="F119" s="3" t="inlineStr">
        <is>
          <t>?</t>
        </is>
      </c>
      <c r="G119" s="3">
        <f>IF(AND(IF(Tabelle1[[#This Row],[mandatory]]="y",1,0),Tabelle1[[#This Row],[compliant]]&lt;&gt;"y"),1,0)</f>
        <v/>
      </c>
      <c r="H119" s="33" t="n"/>
      <c r="I119" s="33" t="n"/>
      <c r="J119" s="10" t="n"/>
    </row>
    <row r="120">
      <c r="A120" s="10" t="n"/>
      <c r="D120" s="3">
        <f>IF(AND(IF(Tabelle1[[#This Row],[mandatory]]="y",1,0),Tabelle1[[#This Row],[self-assessment]]&lt;&gt;"y"),1,0)</f>
        <v/>
      </c>
      <c r="E120" s="14">
        <f>IF(AND(IF(Tabelle1[[#This Row],[mandatory]]="n",1,0),Tabelle1[[#This Row],[self-assessment]]&lt;&gt;"y"),1,0)</f>
        <v/>
      </c>
      <c r="G120" s="3">
        <f>IF(AND(IF(Tabelle1[[#This Row],[mandatory]]="y",1,0),Tabelle1[[#This Row],[compliant]]&lt;&gt;"y"),1,0)</f>
        <v/>
      </c>
      <c r="J120" s="10" t="n"/>
    </row>
    <row r="121" ht="18.75" customHeight="1">
      <c r="A121" s="8" t="inlineStr">
        <is>
          <t>3.6.2 Secure Development and Testing Systems, Integrity Testing</t>
        </is>
      </c>
      <c r="D121" s="3">
        <f>IF(AND(IF(Tabelle1[[#This Row],[mandatory]]="y",1,0),Tabelle1[[#This Row],[self-assessment]]&lt;&gt;"y"),1,0)</f>
        <v/>
      </c>
      <c r="E121" s="14">
        <f>IF(AND(IF(Tabelle1[[#This Row],[mandatory]]="n",1,0),Tabelle1[[#This Row],[self-assessment]]&lt;&gt;"y"),1,0)</f>
        <v/>
      </c>
      <c r="G121" s="3">
        <f>IF(AND(IF(Tabelle1[[#This Row],[mandatory]]="y",1,0),Tabelle1[[#This Row],[compliant]]&lt;&gt;"y"),1,0)</f>
        <v/>
      </c>
      <c r="J121" s="10" t="n"/>
    </row>
    <row r="122">
      <c r="A122" s="10" t="inlineStr">
        <is>
          <t>Must use the central git system for source code revision control.</t>
        </is>
      </c>
      <c r="B122" s="3" t="inlineStr">
        <is>
          <t>y</t>
        </is>
      </c>
      <c r="C122" s="14" t="n"/>
      <c r="D122" s="3">
        <f>IF(AND(IF(Tabelle1[[#This Row],[mandatory]]="y",1,0),Tabelle1[[#This Row],[self-assessment]]&lt;&gt;"y"),1,0)</f>
        <v/>
      </c>
      <c r="E122" s="14">
        <f>IF(AND(IF(Tabelle1[[#This Row],[mandatory]]="n",1,0),Tabelle1[[#This Row],[self-assessment]]&lt;&gt;"y"),1,0)</f>
        <v/>
      </c>
      <c r="F122" s="3" t="inlineStr">
        <is>
          <t>?</t>
        </is>
      </c>
      <c r="G122" s="3">
        <f>IF(AND(IF(Tabelle1[[#This Row],[mandatory]]="y",1,0),Tabelle1[[#This Row],[compliant]]&lt;&gt;"y"),1,0)</f>
        <v/>
      </c>
      <c r="H122" s="33" t="n"/>
      <c r="I122" s="33" t="n"/>
      <c r="J122" s="10" t="n"/>
    </row>
    <row r="123">
      <c r="A123" s="10" t="inlineStr">
        <is>
          <t>Must use the automated build pipeline</t>
        </is>
      </c>
      <c r="B123" s="3" t="inlineStr">
        <is>
          <t>y</t>
        </is>
      </c>
      <c r="C123" s="14" t="n"/>
      <c r="D123" s="3">
        <f>IF(AND(IF(Tabelle1[[#This Row],[mandatory]]="y",1,0),Tabelle1[[#This Row],[self-assessment]]&lt;&gt;"y"),1,0)</f>
        <v/>
      </c>
      <c r="E123" s="14">
        <f>IF(AND(IF(Tabelle1[[#This Row],[mandatory]]="n",1,0),Tabelle1[[#This Row],[self-assessment]]&lt;&gt;"y"),1,0)</f>
        <v/>
      </c>
      <c r="F123" s="3" t="inlineStr">
        <is>
          <t>?</t>
        </is>
      </c>
      <c r="G123" s="3">
        <f>IF(AND(IF(Tabelle1[[#This Row],[mandatory]]="y",1,0),Tabelle1[[#This Row],[compliant]]&lt;&gt;"y"),1,0)</f>
        <v/>
      </c>
      <c r="H123" s="33" t="n"/>
      <c r="I123" s="33" t="n"/>
      <c r="J123" s="10" t="n"/>
    </row>
    <row r="124">
      <c r="A124" s="10" t="n"/>
      <c r="D124" s="3">
        <f>IF(AND(IF(Tabelle1[[#This Row],[mandatory]]="y",1,0),Tabelle1[[#This Row],[self-assessment]]&lt;&gt;"y"),1,0)</f>
        <v/>
      </c>
      <c r="E124" s="14">
        <f>IF(AND(IF(Tabelle1[[#This Row],[mandatory]]="n",1,0),Tabelle1[[#This Row],[self-assessment]]&lt;&gt;"y"),1,0)</f>
        <v/>
      </c>
      <c r="G124" s="3">
        <f>IF(AND(IF(Tabelle1[[#This Row],[mandatory]]="y",1,0),Tabelle1[[#This Row],[compliant]]&lt;&gt;"y"),1,0)</f>
        <v/>
      </c>
      <c r="J124" s="10" t="n"/>
    </row>
    <row r="125" ht="18.75" customHeight="1">
      <c r="A125" s="8" t="inlineStr">
        <is>
          <t>3.6 Maintenance</t>
        </is>
      </c>
      <c r="D125" s="3">
        <f>IF(AND(IF(Tabelle1[[#This Row],[mandatory]]="y",1,0),Tabelle1[[#This Row],[self-assessment]]&lt;&gt;"y"),1,0)</f>
        <v/>
      </c>
      <c r="E125" s="14">
        <f>IF(AND(IF(Tabelle1[[#This Row],[mandatory]]="n",1,0),Tabelle1[[#This Row],[self-assessment]]&lt;&gt;"y"),1,0)</f>
        <v/>
      </c>
      <c r="G125" s="3">
        <f>IF(AND(IF(Tabelle1[[#This Row],[mandatory]]="y",1,0),Tabelle1[[#This Row],[compliant]]&lt;&gt;"y"),1,0)</f>
        <v/>
      </c>
      <c r="J125" s="10" t="n"/>
    </row>
    <row r="126" ht="18.75" customHeight="1">
      <c r="A126" s="8" t="inlineStr">
        <is>
          <t>3.7.1 Maintenance Process Requirements</t>
        </is>
      </c>
      <c r="D126" s="3">
        <f>IF(AND(IF(Tabelle1[[#This Row],[mandatory]]="y",1,0),Tabelle1[[#This Row],[self-assessment]]&lt;&gt;"y"),1,0)</f>
        <v/>
      </c>
      <c r="E126" s="14">
        <f>IF(AND(IF(Tabelle1[[#This Row],[mandatory]]="n",1,0),Tabelle1[[#This Row],[self-assessment]]&lt;&gt;"y"),1,0)</f>
        <v/>
      </c>
      <c r="G126" s="3">
        <f>IF(AND(IF(Tabelle1[[#This Row],[mandatory]]="y",1,0),Tabelle1[[#This Row],[compliant]]&lt;&gt;"y"),1,0)</f>
        <v/>
      </c>
      <c r="J126" s="10" t="n"/>
    </row>
    <row r="127">
      <c r="A127" s="10" t="n"/>
      <c r="D127" s="3">
        <f>IF(AND(IF(Tabelle1[[#This Row],[mandatory]]="y",1,0),Tabelle1[[#This Row],[self-assessment]]&lt;&gt;"y"),1,0)</f>
        <v/>
      </c>
      <c r="E127" s="14">
        <f>IF(AND(IF(Tabelle1[[#This Row],[mandatory]]="n",1,0),Tabelle1[[#This Row],[self-assessment]]&lt;&gt;"y"),1,0)</f>
        <v/>
      </c>
      <c r="G127" s="3">
        <f>IF(AND(IF(Tabelle1[[#This Row],[mandatory]]="y",1,0),Tabelle1[[#This Row],[compliant]]&lt;&gt;"y"),1,0)</f>
        <v/>
      </c>
      <c r="J127" s="10" t="n"/>
    </row>
    <row r="128">
      <c r="A128" s="10" t="n"/>
      <c r="D128" s="3">
        <f>IF(AND(IF(Tabelle1[[#This Row],[mandatory]]="y",1,0),Tabelle1[[#This Row],[self-assessment]]&lt;&gt;"y"),1,0)</f>
        <v/>
      </c>
      <c r="E128" s="14">
        <f>IF(AND(IF(Tabelle1[[#This Row],[mandatory]]="n",1,0),Tabelle1[[#This Row],[self-assessment]]&lt;&gt;"y"),1,0)</f>
        <v/>
      </c>
      <c r="G128" s="3">
        <f>IF(AND(IF(Tabelle1[[#This Row],[mandatory]]="y",1,0),Tabelle1[[#This Row],[compliant]]&lt;&gt;"y"),1,0)</f>
        <v/>
      </c>
      <c r="J128" s="10" t="n"/>
    </row>
    <row r="129">
      <c r="A129" s="10" t="n"/>
      <c r="D129" s="3">
        <f>IF(AND(IF(Tabelle1[[#This Row],[mandatory]]="y",1,0),Tabelle1[[#This Row],[self-assessment]]&lt;&gt;"y"),1,0)</f>
        <v/>
      </c>
      <c r="E129" s="14">
        <f>IF(AND(IF(Tabelle1[[#This Row],[mandatory]]="n",1,0),Tabelle1[[#This Row],[self-assessment]]&lt;&gt;"y"),1,0)</f>
        <v/>
      </c>
      <c r="G129" s="3">
        <f>IF(AND(IF(Tabelle1[[#This Row],[mandatory]]="y",1,0),Tabelle1[[#This Row],[compliant]]&lt;&gt;"y"),1,0)</f>
        <v/>
      </c>
      <c r="J129" s="10" t="n"/>
    </row>
    <row r="130" ht="18.75" customHeight="1">
      <c r="A130" s="8" t="inlineStr">
        <is>
          <t>3.7.2 Secure Update Processes</t>
        </is>
      </c>
      <c r="D130" s="3">
        <f>IF(AND(IF(Tabelle1[[#This Row],[mandatory]]="y",1,0),Tabelle1[[#This Row],[self-assessment]]&lt;&gt;"y"),1,0)</f>
        <v/>
      </c>
      <c r="E130" s="14">
        <f>IF(AND(IF(Tabelle1[[#This Row],[mandatory]]="n",1,0),Tabelle1[[#This Row],[self-assessment]]&lt;&gt;"y"),1,0)</f>
        <v/>
      </c>
      <c r="G130" s="3">
        <f>IF(AND(IF(Tabelle1[[#This Row],[mandatory]]="y",1,0),Tabelle1[[#This Row],[compliant]]&lt;&gt;"y"),1,0)</f>
        <v/>
      </c>
      <c r="J130" s="10" t="n"/>
    </row>
    <row r="131">
      <c r="A131" s="31" t="inlineStr">
        <is>
          <t>Must use the automated build pipeline</t>
        </is>
      </c>
      <c r="B131" s="3" t="inlineStr">
        <is>
          <t>y</t>
        </is>
      </c>
      <c r="C131" s="3">
        <f>C123</f>
        <v/>
      </c>
      <c r="D131" s="3">
        <f>IF(AND(IF(Tabelle1[[#This Row],[mandatory]]="y",1,0),Tabelle1[[#This Row],[self-assessment]]&lt;&gt;"y"),1,0)</f>
        <v/>
      </c>
      <c r="E131" s="14">
        <f>IF(AND(IF(Tabelle1[[#This Row],[mandatory]]="n",1,0),Tabelle1[[#This Row],[self-assessment]]&lt;&gt;"y"),1,0)</f>
        <v/>
      </c>
      <c r="F131" s="3">
        <f>F123</f>
        <v/>
      </c>
      <c r="G131" s="3">
        <f>IF(AND(IF(Tabelle1[[#This Row],[mandatory]]="y",1,0),Tabelle1[[#This Row],[compliant]]&lt;&gt;"y"),1,0)</f>
        <v/>
      </c>
      <c r="J131" s="10" t="n"/>
    </row>
    <row r="132">
      <c r="A132" s="10" t="n"/>
      <c r="D132" s="3">
        <f>IF(AND(IF(Tabelle1[[#This Row],[mandatory]]="y",1,0),Tabelle1[[#This Row],[self-assessment]]&lt;&gt;"y"),1,0)</f>
        <v/>
      </c>
      <c r="E132" s="14">
        <f>IF(AND(IF(Tabelle1[[#This Row],[mandatory]]="n",1,0),Tabelle1[[#This Row],[self-assessment]]&lt;&gt;"y"),1,0)</f>
        <v/>
      </c>
      <c r="G132" s="3">
        <f>IF(AND(IF(Tabelle1[[#This Row],[mandatory]]="y",1,0),Tabelle1[[#This Row],[compliant]]&lt;&gt;"y"),1,0)</f>
        <v/>
      </c>
      <c r="J132" s="10" t="n"/>
    </row>
    <row r="133" ht="18.75" customHeight="1">
      <c r="A133" s="8" t="inlineStr">
        <is>
          <t>3.7.3 Configuration and Change Management, Rollback</t>
        </is>
      </c>
      <c r="D133" s="3">
        <f>IF(AND(IF(Tabelle1[[#This Row],[mandatory]]="y",1,0),Tabelle1[[#This Row],[self-assessment]]&lt;&gt;"y"),1,0)</f>
        <v/>
      </c>
      <c r="E133" s="14">
        <f>IF(AND(IF(Tabelle1[[#This Row],[mandatory]]="n",1,0),Tabelle1[[#This Row],[self-assessment]]&lt;&gt;"y"),1,0)</f>
        <v/>
      </c>
      <c r="G133" s="3">
        <f>IF(AND(IF(Tabelle1[[#This Row],[mandatory]]="y",1,0),Tabelle1[[#This Row],[compliant]]&lt;&gt;"y"),1,0)</f>
        <v/>
      </c>
      <c r="J133" s="10" t="n"/>
    </row>
    <row r="134">
      <c r="A134" s="10" t="inlineStr">
        <is>
          <t>Deployment must be made exclusively through standard deployment processes</t>
        </is>
      </c>
      <c r="B134" s="3" t="inlineStr">
        <is>
          <t>y</t>
        </is>
      </c>
      <c r="C134" s="14" t="n"/>
      <c r="D134" s="3">
        <f>IF(AND(IF(Tabelle1[[#This Row],[mandatory]]="y",1,0),Tabelle1[[#This Row],[self-assessment]]&lt;&gt;"y"),1,0)</f>
        <v/>
      </c>
      <c r="E134" s="14">
        <f>IF(AND(IF(Tabelle1[[#This Row],[mandatory]]="n",1,0),Tabelle1[[#This Row],[self-assessment]]&lt;&gt;"y"),1,0)</f>
        <v/>
      </c>
      <c r="F134" s="3" t="inlineStr">
        <is>
          <t>?</t>
        </is>
      </c>
      <c r="G134" s="3">
        <f>IF(AND(IF(Tabelle1[[#This Row],[mandatory]]="y",1,0),Tabelle1[[#This Row],[compliant]]&lt;&gt;"y"),1,0)</f>
        <v/>
      </c>
      <c r="H134" s="33" t="n"/>
      <c r="I134" s="33" t="n"/>
      <c r="J134" s="10" t="n"/>
    </row>
    <row r="135" ht="31.5" customHeight="1">
      <c r="A135" s="10" t="inlineStr">
        <is>
          <t>Any module configurations must be treated like code, i.e. stored in a repository and deployed using standard deployment processes</t>
        </is>
      </c>
      <c r="B135" s="3" t="inlineStr">
        <is>
          <t>y</t>
        </is>
      </c>
      <c r="C135" s="14" t="n"/>
      <c r="D135" s="3">
        <f>IF(AND(IF(Tabelle1[[#This Row],[mandatory]]="y",1,0),Tabelle1[[#This Row],[self-assessment]]&lt;&gt;"y"),1,0)</f>
        <v/>
      </c>
      <c r="E135" s="14">
        <f>IF(AND(IF(Tabelle1[[#This Row],[mandatory]]="n",1,0),Tabelle1[[#This Row],[self-assessment]]&lt;&gt;"y"),1,0)</f>
        <v/>
      </c>
      <c r="F135" s="3" t="inlineStr">
        <is>
          <t>?</t>
        </is>
      </c>
      <c r="G135" s="3">
        <f>IF(AND(IF(Tabelle1[[#This Row],[mandatory]]="y",1,0),Tabelle1[[#This Row],[compliant]]&lt;&gt;"y"),1,0)</f>
        <v/>
      </c>
      <c r="H135" s="33" t="n"/>
      <c r="I135" s="33" t="n"/>
      <c r="J135" s="10" t="n"/>
    </row>
    <row r="136" ht="31.5" customHeight="1">
      <c r="A136" s="10" t="inlineStr">
        <is>
          <t>The deployment process must require an approval step that follows segregation of duties principles, i.e. the same person cannot check in changes and approve them</t>
        </is>
      </c>
      <c r="B136" s="3" t="inlineStr">
        <is>
          <t>y</t>
        </is>
      </c>
      <c r="C136" s="14" t="n"/>
      <c r="D136" s="3">
        <f>IF(AND(IF(Tabelle1[[#This Row],[mandatory]]="y",1,0),Tabelle1[[#This Row],[self-assessment]]&lt;&gt;"y"),1,0)</f>
        <v/>
      </c>
      <c r="E136" s="14">
        <f>IF(AND(IF(Tabelle1[[#This Row],[mandatory]]="n",1,0),Tabelle1[[#This Row],[self-assessment]]&lt;&gt;"y"),1,0)</f>
        <v/>
      </c>
      <c r="F136" s="3" t="inlineStr">
        <is>
          <t>?</t>
        </is>
      </c>
      <c r="G136" s="3">
        <f>IF(AND(IF(Tabelle1[[#This Row],[mandatory]]="y",1,0),Tabelle1[[#This Row],[compliant]]&lt;&gt;"y"),1,0)</f>
        <v/>
      </c>
      <c r="H136" s="33" t="n"/>
      <c r="I136" s="33" t="n"/>
      <c r="J136" s="10" t="n"/>
    </row>
    <row r="137">
      <c r="A137" s="10" t="n"/>
      <c r="D137" s="3">
        <f>IF(AND(IF(Tabelle1[[#This Row],[mandatory]]="y",1,0),Tabelle1[[#This Row],[self-assessment]]&lt;&gt;"y"),1,0)</f>
        <v/>
      </c>
      <c r="E137" s="14">
        <f>IF(AND(IF(Tabelle1[[#This Row],[mandatory]]="n",1,0),Tabelle1[[#This Row],[self-assessment]]&lt;&gt;"y"),1,0)</f>
        <v/>
      </c>
      <c r="G137" s="3">
        <f>IF(AND(IF(Tabelle1[[#This Row],[mandatory]]="y",1,0),Tabelle1[[#This Row],[compliant]]&lt;&gt;"y"),1,0)</f>
        <v/>
      </c>
      <c r="J137" s="10" t="n"/>
    </row>
    <row r="138" ht="18.75" customHeight="1">
      <c r="A138" s="8" t="inlineStr">
        <is>
          <t>3.7.4 Handling of Vulnerabilities</t>
        </is>
      </c>
      <c r="D138" s="3">
        <f>IF(AND(IF(Tabelle1[[#This Row],[mandatory]]="y",1,0),Tabelle1[[#This Row],[self-assessment]]&lt;&gt;"y"),1,0)</f>
        <v/>
      </c>
      <c r="E138" s="14">
        <f>IF(AND(IF(Tabelle1[[#This Row],[mandatory]]="n",1,0),Tabelle1[[#This Row],[self-assessment]]&lt;&gt;"y"),1,0)</f>
        <v/>
      </c>
      <c r="G138" s="3">
        <f>IF(AND(IF(Tabelle1[[#This Row],[mandatory]]="y",1,0),Tabelle1[[#This Row],[compliant]]&lt;&gt;"y"),1,0)</f>
        <v/>
      </c>
      <c r="J138" s="10" t="n"/>
    </row>
    <row r="139">
      <c r="A139" s="59" t="inlineStr">
        <is>
          <t>Properly tag security vulnerability work items in Azure DevOps</t>
        </is>
      </c>
      <c r="B139" s="45" t="inlineStr">
        <is>
          <t>y</t>
        </is>
      </c>
      <c r="C139" s="60" t="n"/>
      <c r="D139" s="45" t="n"/>
      <c r="E139" s="45" t="n"/>
      <c r="F139" s="60" t="n"/>
      <c r="G139" s="3">
        <f>IF(AND(IF(Tabelle1[[#This Row],[mandatory]]="y",1,0),Tabelle1[[#This Row],[compliant]]&lt;&gt;"y"),1,0)</f>
        <v/>
      </c>
      <c r="H139" s="33" t="n"/>
      <c r="I139" s="33" t="n"/>
      <c r="J139" s="10" t="n"/>
    </row>
    <row r="140">
      <c r="A140" s="59" t="inlineStr">
        <is>
          <t>Ensure that security bugs and vulnerabilities are addressed in a timely manner.</t>
        </is>
      </c>
      <c r="B140" s="45" t="inlineStr">
        <is>
          <t>y</t>
        </is>
      </c>
      <c r="C140" s="60" t="n"/>
      <c r="D140" s="45" t="n"/>
      <c r="E140" s="45" t="n"/>
      <c r="F140" s="60" t="n"/>
      <c r="G140" s="3">
        <f>IF(AND(IF(Tabelle1[[#This Row],[mandatory]]="y",1,0),Tabelle1[[#This Row],[compliant]]&lt;&gt;"y"),1,0)</f>
        <v/>
      </c>
      <c r="H140" s="33" t="n"/>
      <c r="I140" s="33" t="n"/>
      <c r="J140" s="10" t="n"/>
    </row>
    <row r="141">
      <c r="A141" s="45" t="inlineStr">
        <is>
          <t xml:space="preserve">Follow the vulnerability and software security process guideline </t>
        </is>
      </c>
      <c r="B141" s="45" t="n"/>
      <c r="C141" s="60" t="n"/>
      <c r="D141" s="45">
        <f>IF(AND(IF(Tabelle1[[#This Row],[mandatory]]="y",1,0),Tabelle1[[#This Row],[self-assessment]]&lt;&gt;"y"),1,0)</f>
        <v/>
      </c>
      <c r="E141" s="45">
        <f>IF(AND(IF(Tabelle1[[#This Row],[mandatory]]="n",1,0),Tabelle1[[#This Row],[self-assessment]]&lt;&gt;"y"),1,0)</f>
        <v/>
      </c>
      <c r="F141" s="60" t="inlineStr">
        <is>
          <t>?</t>
        </is>
      </c>
      <c r="G141" s="3">
        <f>IF(AND(IF(Tabelle1[[#This Row],[mandatory]]="y",1,0),Tabelle1[[#This Row],[compliant]]&lt;&gt;"y"),1,0)</f>
        <v/>
      </c>
      <c r="H141" s="33" t="n"/>
      <c r="I141" s="33" t="n"/>
      <c r="J141" s="10" t="n"/>
    </row>
    <row r="142">
      <c r="A142" s="10" t="n"/>
      <c r="D142" s="3">
        <f>IF(AND(IF(Tabelle1[[#This Row],[mandatory]]="y",1,0),Tabelle1[[#This Row],[self-assessment]]&lt;&gt;"y"),1,0)</f>
        <v/>
      </c>
      <c r="E142" s="14">
        <f>IF(AND(IF(Tabelle1[[#This Row],[mandatory]]="n",1,0),Tabelle1[[#This Row],[self-assessment]]&lt;&gt;"y"),1,0)</f>
        <v/>
      </c>
      <c r="G142" s="3">
        <f>IF(AND(IF(Tabelle1[[#This Row],[mandatory]]="y",1,0),Tabelle1[[#This Row],[compliant]]&lt;&gt;"y"),1,0)</f>
        <v/>
      </c>
      <c r="J142" s="10" t="n"/>
    </row>
    <row r="143">
      <c r="A143" s="10" t="n"/>
      <c r="D143" s="3">
        <f>IF(AND(IF(Tabelle1[[#This Row],[mandatory]]="y",1,0),Tabelle1[[#This Row],[self-assessment]]&lt;&gt;"y"),1,0)</f>
        <v/>
      </c>
      <c r="E143" s="14">
        <f>IF(AND(IF(Tabelle1[[#This Row],[mandatory]]="n",1,0),Tabelle1[[#This Row],[self-assessment]]&lt;&gt;"y"),1,0)</f>
        <v/>
      </c>
      <c r="G143" s="3">
        <f>IF(AND(IF(Tabelle1[[#This Row],[mandatory]]="y",1,0),Tabelle1[[#This Row],[compliant]]&lt;&gt;"y"),1,0)</f>
        <v/>
      </c>
      <c r="J143" s="10" t="n"/>
    </row>
    <row r="144" ht="18.75" customHeight="1">
      <c r="A144" s="8" t="inlineStr">
        <is>
          <t>3.8 Data back-up and Emergency Planning</t>
        </is>
      </c>
      <c r="D144" s="3">
        <f>IF(AND(IF(Tabelle1[[#This Row],[mandatory]]="y",1,0),Tabelle1[[#This Row],[self-assessment]]&lt;&gt;"y"),1,0)</f>
        <v/>
      </c>
      <c r="E144" s="14">
        <f>IF(AND(IF(Tabelle1[[#This Row],[mandatory]]="n",1,0),Tabelle1[[#This Row],[self-assessment]]&lt;&gt;"y"),1,0)</f>
        <v/>
      </c>
      <c r="G144" s="3">
        <f>IF(AND(IF(Tabelle1[[#This Row],[mandatory]]="y",1,0),Tabelle1[[#This Row],[compliant]]&lt;&gt;"y"),1,0)</f>
        <v/>
      </c>
      <c r="J144" s="10" t="n"/>
    </row>
    <row r="145" ht="31.5" customHeight="1">
      <c r="A145" s="45" t="inlineStr">
        <is>
          <t xml:space="preserve">The module needs to use central back up services from IT Service Operation and specify business requirements for respective configuration. </t>
        </is>
      </c>
      <c r="B145" s="45" t="n"/>
      <c r="C145" s="60" t="n"/>
      <c r="D145" s="45">
        <f>IF(AND(IF(Tabelle1[[#This Row],[mandatory]]="y",1,0),Tabelle1[[#This Row],[self-assessment]]&lt;&gt;"y"),1,0)</f>
        <v/>
      </c>
      <c r="E145" s="45">
        <f>IF(AND(IF(Tabelle1[[#This Row],[mandatory]]="n",1,0),Tabelle1[[#This Row],[self-assessment]]&lt;&gt;"y"),1,0)</f>
        <v/>
      </c>
      <c r="F145" s="45" t="n"/>
      <c r="G145" s="3">
        <f>IF(AND(IF(Tabelle1[[#This Row],[mandatory]]="y",1,0),Tabelle1[[#This Row],[compliant]]&lt;&gt;"y"),1,0)</f>
        <v/>
      </c>
      <c r="I145" s="33" t="n"/>
      <c r="J145" s="10" t="n"/>
    </row>
    <row r="146" ht="63" customHeight="1">
      <c r="A146" s="45" t="inlineStr">
        <is>
          <t>Where back up services from IT Service Operation are  not sufficent for complying with all back up requirements, the module needs to set up individual back up services and get a documented approval for exemption from Product Line Leads IT Service Operation and ?</t>
        </is>
      </c>
      <c r="B146" s="52" t="n"/>
      <c r="C146" s="52" t="n"/>
      <c r="D146" s="52">
        <f>IF(AND(IF(Tabelle1[[#This Row],[mandatory]]="y",1,0),Tabelle1[[#This Row],[self-assessment]]&lt;&gt;"y"),1,0)</f>
        <v/>
      </c>
      <c r="E146" s="53">
        <f>IF(AND(IF(Tabelle1[[#This Row],[mandatory]]="n",1,0),Tabelle1[[#This Row],[self-assessment]]&lt;&gt;"y"),1,0)</f>
        <v/>
      </c>
      <c r="F146" s="52" t="n"/>
      <c r="G146" s="3">
        <f>IF(AND(IF(Tabelle1[[#This Row],[mandatory]]="y",1,0),Tabelle1[[#This Row],[compliant]]&lt;&gt;"y"),1,0)</f>
        <v/>
      </c>
      <c r="I146" s="33" t="n"/>
      <c r="J146" s="10" t="n"/>
    </row>
    <row r="147" ht="18.75" customHeight="1">
      <c r="A147" s="8" t="inlineStr">
        <is>
          <t>3.8.1 Back-up: Concept, Method, Documentation, Testing</t>
        </is>
      </c>
      <c r="D147" s="3">
        <f>IF(AND(IF(Tabelle1[[#This Row],[mandatory]]="y",1,0),Tabelle1[[#This Row],[self-assessment]]&lt;&gt;"y"),1,0)</f>
        <v/>
      </c>
      <c r="E147" s="14">
        <f>IF(AND(IF(Tabelle1[[#This Row],[mandatory]]="n",1,0),Tabelle1[[#This Row],[self-assessment]]&lt;&gt;"y"),1,0)</f>
        <v/>
      </c>
      <c r="G147" s="3">
        <f>IF(AND(IF(Tabelle1[[#This Row],[mandatory]]="y",1,0),Tabelle1[[#This Row],[compliant]]&lt;&gt;"y"),1,0)</f>
        <v/>
      </c>
      <c r="J147" s="10" t="n"/>
    </row>
    <row r="148" ht="31.5" customHeight="1">
      <c r="A148" s="45" t="inlineStr">
        <is>
          <t>Any back up solution (central service or individual) needs to comply with following requirements.</t>
        </is>
      </c>
      <c r="B148" s="45" t="n"/>
      <c r="C148" s="60" t="n"/>
      <c r="D148" s="45">
        <f>IF(AND(IF(Tabelle1[[#This Row],[mandatory]]="y",1,0),Tabelle1[[#This Row],[self-assessment]]&lt;&gt;"y"),1,0)</f>
        <v/>
      </c>
      <c r="E148" s="45">
        <f>IF(AND(IF(Tabelle1[[#This Row],[mandatory]]="n",1,0),Tabelle1[[#This Row],[self-assessment]]&lt;&gt;"y"),1,0)</f>
        <v/>
      </c>
      <c r="F148" s="45" t="n"/>
      <c r="G148" s="3">
        <f>IF(AND(IF(Tabelle1[[#This Row],[mandatory]]="y",1,0),Tabelle1[[#This Row],[compliant]]&lt;&gt;"y"),1,0)</f>
        <v/>
      </c>
      <c r="I148" s="33" t="n"/>
      <c r="J148" s="10" t="n"/>
    </row>
    <row r="149" ht="31.5" customHeight="1">
      <c r="A149" s="10" t="inlineStr">
        <is>
          <t>Application containers should be stateless and store any states externally (in a database, in Kafka, S3 buckets, etc.)</t>
        </is>
      </c>
      <c r="B149" s="3" t="inlineStr">
        <is>
          <t>n</t>
        </is>
      </c>
      <c r="C149" s="14" t="n"/>
      <c r="D149" s="3">
        <f>IF(AND(IF(Tabelle1[[#This Row],[mandatory]]="y",1,0),Tabelle1[[#This Row],[self-assessment]]&lt;&gt;"y"),1,0)</f>
        <v/>
      </c>
      <c r="E149" s="14">
        <f>IF(AND(IF(Tabelle1[[#This Row],[mandatory]]="n",1,0),Tabelle1[[#This Row],[self-assessment]]&lt;&gt;"y"),1,0)</f>
        <v/>
      </c>
      <c r="F149" s="3" t="inlineStr">
        <is>
          <t>?</t>
        </is>
      </c>
      <c r="G149" s="3">
        <f>IF(AND(IF(Tabelle1[[#This Row],[mandatory]]="y",1,0),Tabelle1[[#This Row],[compliant]]&lt;&gt;"y"),1,0)</f>
        <v/>
      </c>
      <c r="H149" s="33" t="n"/>
      <c r="I149" s="33" t="n"/>
      <c r="J149" s="10" t="n"/>
    </row>
    <row r="150">
      <c r="A150" s="10" t="n"/>
      <c r="D150" s="3">
        <f>IF(AND(IF(Tabelle1[[#This Row],[mandatory]]="y",1,0),Tabelle1[[#This Row],[self-assessment]]&lt;&gt;"y"),1,0)</f>
        <v/>
      </c>
      <c r="E150" s="14">
        <f>IF(AND(IF(Tabelle1[[#This Row],[mandatory]]="n",1,0),Tabelle1[[#This Row],[self-assessment]]&lt;&gt;"y"),1,0)</f>
        <v/>
      </c>
      <c r="G150" s="3">
        <f>IF(AND(IF(Tabelle1[[#This Row],[mandatory]]="y",1,0),Tabelle1[[#This Row],[compliant]]&lt;&gt;"y"),1,0)</f>
        <v/>
      </c>
      <c r="J150" s="10" t="n"/>
    </row>
    <row r="151">
      <c r="A151" s="10" t="n"/>
      <c r="D151" s="3">
        <f>IF(AND(IF(Tabelle1[[#This Row],[mandatory]]="y",1,0),Tabelle1[[#This Row],[self-assessment]]&lt;&gt;"y"),1,0)</f>
        <v/>
      </c>
      <c r="E151" s="14">
        <f>IF(AND(IF(Tabelle1[[#This Row],[mandatory]]="n",1,0),Tabelle1[[#This Row],[self-assessment]]&lt;&gt;"y"),1,0)</f>
        <v/>
      </c>
      <c r="G151" s="3">
        <f>IF(AND(IF(Tabelle1[[#This Row],[mandatory]]="y",1,0),Tabelle1[[#This Row],[compliant]]&lt;&gt;"y"),1,0)</f>
        <v/>
      </c>
      <c r="J151" s="10" t="n"/>
    </row>
    <row r="152">
      <c r="A152" s="10" t="n"/>
      <c r="D152" s="3">
        <f>IF(AND(IF(Tabelle1[[#This Row],[mandatory]]="y",1,0),Tabelle1[[#This Row],[self-assessment]]&lt;&gt;"y"),1,0)</f>
        <v/>
      </c>
      <c r="E152" s="14">
        <f>IF(AND(IF(Tabelle1[[#This Row],[mandatory]]="n",1,0),Tabelle1[[#This Row],[self-assessment]]&lt;&gt;"y"),1,0)</f>
        <v/>
      </c>
      <c r="G152" s="3">
        <f>IF(AND(IF(Tabelle1[[#This Row],[mandatory]]="y",1,0),Tabelle1[[#This Row],[compliant]]&lt;&gt;"y"),1,0)</f>
        <v/>
      </c>
      <c r="J152" s="10" t="n"/>
    </row>
    <row r="153" ht="18.75" customHeight="1">
      <c r="A153" s="8" t="inlineStr">
        <is>
          <t>3.8.2 Emergency Concept and Recovery Plans</t>
        </is>
      </c>
      <c r="D153" s="3">
        <f>IF(AND(IF(Tabelle1[[#This Row],[mandatory]]="y",1,0),Tabelle1[[#This Row],[self-assessment]]&lt;&gt;"y"),1,0)</f>
        <v/>
      </c>
      <c r="E153" s="14">
        <f>IF(AND(IF(Tabelle1[[#This Row],[mandatory]]="n",1,0),Tabelle1[[#This Row],[self-assessment]]&lt;&gt;"y"),1,0)</f>
        <v/>
      </c>
      <c r="G153" s="3">
        <f>IF(AND(IF(Tabelle1[[#This Row],[mandatory]]="y",1,0),Tabelle1[[#This Row],[compliant]]&lt;&gt;"y"),1,0)</f>
        <v/>
      </c>
      <c r="J153" s="10" t="n"/>
    </row>
    <row r="154" ht="31.5" customHeight="1">
      <c r="A154" s="10" t="inlineStr">
        <is>
          <t>The module and all its parts must be configured to automatically restart and to resume normal operations upon a system reset or re-install / re-deploy</t>
        </is>
      </c>
      <c r="B154" s="3" t="inlineStr">
        <is>
          <t>y</t>
        </is>
      </c>
      <c r="C154" s="14" t="n"/>
      <c r="D154" s="3">
        <f>IF(AND(IF(Tabelle1[[#This Row],[mandatory]]="y",1,0),Tabelle1[[#This Row],[self-assessment]]&lt;&gt;"y"),1,0)</f>
        <v/>
      </c>
      <c r="E154" s="14">
        <f>IF(AND(IF(Tabelle1[[#This Row],[mandatory]]="n",1,0),Tabelle1[[#This Row],[self-assessment]]&lt;&gt;"y"),1,0)</f>
        <v/>
      </c>
      <c r="F154" s="3" t="inlineStr">
        <is>
          <t>?</t>
        </is>
      </c>
      <c r="G154" s="3">
        <f>IF(AND(IF(Tabelle1[[#This Row],[mandatory]]="y",1,0),Tabelle1[[#This Row],[compliant]]&lt;&gt;"y"),1,0)</f>
        <v/>
      </c>
      <c r="H154" s="33" t="n"/>
      <c r="I154" s="33" t="n"/>
      <c r="J154" s="10" t="n"/>
    </row>
    <row r="155" ht="31.5" customHeight="1">
      <c r="A155" s="10" t="inlineStr">
        <is>
          <t>The module documentation must specify which external (to the organization) resources or services the module requires for operations</t>
        </is>
      </c>
      <c r="B155" s="3" t="inlineStr">
        <is>
          <t>y</t>
        </is>
      </c>
      <c r="C155" s="14" t="n"/>
      <c r="D155" s="3">
        <f>IF(AND(IF(Tabelle1[[#This Row],[mandatory]]="y",1,0),Tabelle1[[#This Row],[self-assessment]]&lt;&gt;"y"),1,0)</f>
        <v/>
      </c>
      <c r="E155" s="14">
        <f>IF(AND(IF(Tabelle1[[#This Row],[mandatory]]="n",1,0),Tabelle1[[#This Row],[self-assessment]]&lt;&gt;"y"),1,0)</f>
        <v/>
      </c>
      <c r="F155" s="3" t="inlineStr">
        <is>
          <t>?</t>
        </is>
      </c>
      <c r="G155" s="3">
        <f>IF(AND(IF(Tabelle1[[#This Row],[mandatory]]="y",1,0),Tabelle1[[#This Row],[compliant]]&lt;&gt;"y"),1,0)</f>
        <v/>
      </c>
      <c r="H155" s="33" t="n"/>
      <c r="I155" s="33" t="n"/>
      <c r="J155" s="10" t="n"/>
    </row>
    <row r="156" ht="47.25" customHeight="1">
      <c r="A156" s="10" t="inlineStr">
        <is>
          <t>The module must fail into a safe state if external resources or services become un-available during operations. It may enter a special emergency / limited operations mode</t>
        </is>
      </c>
      <c r="B156" s="3" t="inlineStr">
        <is>
          <t>y</t>
        </is>
      </c>
      <c r="C156" s="14" t="n"/>
      <c r="D156" s="3">
        <f>IF(AND(IF(Tabelle1[[#This Row],[mandatory]]="y",1,0),Tabelle1[[#This Row],[self-assessment]]&lt;&gt;"y"),1,0)</f>
        <v/>
      </c>
      <c r="E156" s="14">
        <f>IF(AND(IF(Tabelle1[[#This Row],[mandatory]]="n",1,0),Tabelle1[[#This Row],[self-assessment]]&lt;&gt;"y"),1,0)</f>
        <v/>
      </c>
      <c r="F156" s="3" t="inlineStr">
        <is>
          <t>?</t>
        </is>
      </c>
      <c r="G156" s="3">
        <f>IF(AND(IF(Tabelle1[[#This Row],[mandatory]]="y",1,0),Tabelle1[[#This Row],[compliant]]&lt;&gt;"y"),1,0)</f>
        <v/>
      </c>
      <c r="H156" s="33" t="n"/>
      <c r="I156" s="33" t="n"/>
      <c r="J156" s="10" t="n"/>
    </row>
    <row r="157" ht="18.75" customHeight="1">
      <c r="A157" s="51" t="inlineStr">
        <is>
          <t>4.1 Records of Processing Activities (ROPA) - Data Privacy / GDPR</t>
        </is>
      </c>
      <c r="C157" s="14" t="n"/>
      <c r="D157" s="3">
        <f>IF(AND(IF(Tabelle1[[#This Row],[mandatory]]="y",1,0),Tabelle1[[#This Row],[self-assessment]]&lt;&gt;"y"),1,0)</f>
        <v/>
      </c>
      <c r="E157" s="14">
        <f>IF(AND(IF(Tabelle1[[#This Row],[mandatory]]="n",1,0),Tabelle1[[#This Row],[self-assessment]]&lt;&gt;"y"),1,0)</f>
        <v/>
      </c>
      <c r="G157" s="3">
        <f>IF(AND(IF(Tabelle1[[#This Row],[mandatory]]="y",1,0),Tabelle1[[#This Row],[compliant]]&lt;&gt;"y"),1,0)</f>
        <v/>
      </c>
      <c r="H157" s="33" t="n"/>
      <c r="I157" s="33" t="n"/>
      <c r="J157" s="10" t="n"/>
    </row>
    <row r="158" ht="31.5" customHeight="1">
      <c r="A158" s="45" t="inlineStr">
        <is>
          <t>The product needs to be documented in the ROPA and the entry needs to be reviewed by privacy management.</t>
        </is>
      </c>
      <c r="C158" s="14" t="n"/>
      <c r="D158" s="3">
        <f>IF(AND(IF(Tabelle1[[#This Row],[mandatory]]="y",1,0),Tabelle1[[#This Row],[self-assessment]]&lt;&gt;"y"),1,0)</f>
        <v/>
      </c>
      <c r="E158" s="14">
        <f>IF(AND(IF(Tabelle1[[#This Row],[mandatory]]="n",1,0),Tabelle1[[#This Row],[self-assessment]]&lt;&gt;"y"),1,0)</f>
        <v/>
      </c>
      <c r="G158" s="3">
        <f>IF(AND(IF(Tabelle1[[#This Row],[mandatory]]="y",1,0),Tabelle1[[#This Row],[compliant]]&lt;&gt;"y"),1,0)</f>
        <v/>
      </c>
      <c r="H158" s="33" t="n"/>
      <c r="I158" s="33" t="n"/>
      <c r="J158" s="10" t="n"/>
    </row>
    <row r="159" ht="31.5" customHeight="1">
      <c r="A159" s="45" t="inlineStr">
        <is>
          <t>Remediating activities for data privacy compliance provided by privacy management need to be implemented.</t>
        </is>
      </c>
      <c r="C159" s="14" t="n"/>
      <c r="D159" s="3">
        <f>IF(AND(IF(Tabelle1[[#This Row],[mandatory]]="y",1,0),Tabelle1[[#This Row],[self-assessment]]&lt;&gt;"y"),1,0)</f>
        <v/>
      </c>
      <c r="E159" s="14">
        <f>IF(AND(IF(Tabelle1[[#This Row],[mandatory]]="n",1,0),Tabelle1[[#This Row],[self-assessment]]&lt;&gt;"y"),1,0)</f>
        <v/>
      </c>
      <c r="G159" s="3">
        <f>IF(AND(IF(Tabelle1[[#This Row],[mandatory]]="y",1,0),Tabelle1[[#This Row],[compliant]]&lt;&gt;"y"),1,0)</f>
        <v/>
      </c>
      <c r="H159" s="33" t="n"/>
      <c r="I159" s="33" t="n"/>
      <c r="J159" s="10" t="n"/>
    </row>
    <row r="160" ht="18.75" customHeight="1">
      <c r="A160" s="51" t="inlineStr">
        <is>
          <t>4.2 Software License Compliance</t>
        </is>
      </c>
      <c r="C160" s="61" t="n"/>
      <c r="D160" s="51">
        <f>IF(AND(IF(Tabelle1[[#This Row],[mandatory]]="y",1,0),Tabelle1[[#This Row],[self-assessment]]&lt;&gt;"y"),1,0)</f>
        <v/>
      </c>
      <c r="E160" s="51">
        <f>IF(AND(IF(Tabelle1[[#This Row],[mandatory]]="n",1,0),Tabelle1[[#This Row],[self-assessment]]&lt;&gt;"y"),1,0)</f>
        <v/>
      </c>
      <c r="F160" s="51" t="n"/>
      <c r="G160" s="3">
        <f>IF(AND(IF(Tabelle1[[#This Row],[mandatory]]="y",1,0),Tabelle1[[#This Row],[compliant]]&lt;&gt;"y"),1,0)</f>
        <v/>
      </c>
      <c r="H160" s="33" t="n"/>
      <c r="I160" s="33" t="n"/>
      <c r="J160" s="10" t="n"/>
    </row>
    <row r="161" ht="18.75" customHeight="1">
      <c r="A161" s="45" t="inlineStr">
        <is>
          <t>The module and all its parts need to implement license compliance scanning</t>
        </is>
      </c>
      <c r="B161" s="51" t="n"/>
      <c r="C161" s="61" t="n"/>
      <c r="D161" s="51">
        <f>IF(AND(IF(Tabelle1[[#This Row],[mandatory]]="y",1,0),Tabelle1[[#This Row],[self-assessment]]&lt;&gt;"y"),1,0)</f>
        <v/>
      </c>
      <c r="E161" s="51">
        <f>IF(AND(IF(Tabelle1[[#This Row],[mandatory]]="n",1,0),Tabelle1[[#This Row],[self-assessment]]&lt;&gt;"y"),1,0)</f>
        <v/>
      </c>
      <c r="F161" s="51" t="n"/>
      <c r="G161" s="3">
        <f>IF(AND(IF(Tabelle1[[#This Row],[mandatory]]="y",1,0),Tabelle1[[#This Row],[compliant]]&lt;&gt;"y"),1,0)</f>
        <v/>
      </c>
      <c r="H161" s="33" t="n"/>
      <c r="I161" s="33" t="n"/>
      <c r="J161" s="10" t="n"/>
    </row>
    <row r="162" ht="31.5" customHeight="1">
      <c r="A162" s="45" t="inlineStr">
        <is>
          <t>For the whole module and all its parts any license compliance issues need to be reviewed and remediated according to Elia OSPO guidelines and underlying policies.</t>
        </is>
      </c>
      <c r="B162" s="54" t="n"/>
      <c r="C162" s="54" t="n"/>
      <c r="D162" s="54">
        <f>IF(AND(IF(Tabelle1[[#This Row],[mandatory]]="y",1,0),Tabelle1[[#This Row],[self-assessment]]&lt;&gt;"y"),1,0)</f>
        <v/>
      </c>
      <c r="E162" s="55">
        <f>IF(AND(IF(Tabelle1[[#This Row],[mandatory]]="n",1,0),Tabelle1[[#This Row],[self-assessment]]&lt;&gt;"y"),1,0)</f>
        <v/>
      </c>
      <c r="F162" s="56" t="n"/>
      <c r="G162" s="3">
        <f>IF(AND(IF(Tabelle1[[#This Row],[mandatory]]="y",1,0),Tabelle1[[#This Row],[compliant]]&lt;&gt;"y"),1,0)</f>
        <v/>
      </c>
      <c r="H162" s="33" t="n"/>
      <c r="I162" s="33" t="n"/>
      <c r="J162" s="10" t="n"/>
    </row>
    <row r="163">
      <c r="A163" s="10" t="n"/>
      <c r="B163" s="3">
        <f>COUNTIF(Tabelle1[mandatory], "y")</f>
        <v/>
      </c>
      <c r="C163" s="35">
        <f>COUNTIF(Tabelle1[self-assessment],"y")/COUNTA(Tabelle1[mandatory])</f>
        <v/>
      </c>
      <c r="D163" s="3">
        <f>COUNTIF(Tabelle1[ok], 1)</f>
        <v/>
      </c>
      <c r="F163" s="36">
        <f>COUNTIF(Tabelle1[compliant],"y")/COUNTA(Tabelle1[mandatory])</f>
        <v/>
      </c>
      <c r="G163" s="3">
        <f>COUNTIF(Tabelle1[check], 1)</f>
        <v/>
      </c>
      <c r="J163" s="13" t="n"/>
    </row>
    <row r="164">
      <c r="A164" s="10" t="n"/>
    </row>
    <row r="165">
      <c r="A165" s="10" t="n"/>
    </row>
    <row r="166">
      <c r="A166" s="10" t="n"/>
    </row>
    <row r="167">
      <c r="A167" s="10" t="n"/>
    </row>
    <row r="168">
      <c r="A168" s="10" t="n"/>
    </row>
    <row r="169">
      <c r="A169" s="10" t="n"/>
    </row>
    <row r="170">
      <c r="A170" s="10" t="n"/>
    </row>
    <row r="171">
      <c r="A171" s="10" t="n"/>
    </row>
    <row r="172">
      <c r="A172" s="10" t="n"/>
    </row>
    <row r="173">
      <c r="A173" s="10" t="n"/>
    </row>
  </sheetData>
  <sheetProtection selectLockedCells="1" selectUnlockedCells="0" sheet="1" objects="1" insertRows="1" insertHyperlinks="0" autoFilter="1" scenarios="1" formatColumns="1" deleteColumns="1" insertColumns="1" pivotTables="1" deleteRows="1" formatCells="1" formatRows="1" sort="1"/>
  <mergeCells count="2">
    <mergeCell ref="A2:H2"/>
    <mergeCell ref="A1:H1"/>
  </mergeCells>
  <conditionalFormatting sqref="C1:C666">
    <cfRule type="cellIs" priority="6" operator="equal" dxfId="25" stopIfTrue="1">
      <formula>"y"</formula>
    </cfRule>
    <cfRule type="expression" priority="9" dxfId="24" stopIfTrue="1">
      <formula>$E1</formula>
    </cfRule>
    <cfRule type="expression" priority="12" dxfId="23" stopIfTrue="1">
      <formula>($D1=1)</formula>
    </cfRule>
    <cfRule type="cellIs" priority="18" operator="equal" dxfId="22" stopIfTrue="1">
      <formula>"n"</formula>
    </cfRule>
  </conditionalFormatting>
  <conditionalFormatting sqref="F1:F138 F141:F666">
    <cfRule type="cellIs" priority="5" operator="equal" dxfId="30">
      <formula>"?"</formula>
    </cfRule>
    <cfRule type="cellIs" priority="7" operator="equal" dxfId="25" stopIfTrue="1">
      <formula>"y"</formula>
    </cfRule>
    <cfRule type="expression" priority="10" dxfId="24" stopIfTrue="1">
      <formula>$G1</formula>
    </cfRule>
    <cfRule type="expression" priority="13" dxfId="23" stopIfTrue="1">
      <formula>($G1=1)</formula>
    </cfRule>
  </conditionalFormatting>
  <conditionalFormatting sqref="F1:F138 F142:F144 F147 F149:F156 F163:F1048576">
    <cfRule type="cellIs" priority="19" operator="equal" dxfId="22" stopIfTrue="1">
      <formula>"n"</formula>
    </cfRule>
  </conditionalFormatting>
  <conditionalFormatting sqref="F139:F140">
    <cfRule type="cellIs" priority="1" operator="equal" dxfId="25" stopIfTrue="1">
      <formula>"y"</formula>
    </cfRule>
    <cfRule type="expression" priority="2" dxfId="24" stopIfTrue="1">
      <formula>$E139</formula>
    </cfRule>
    <cfRule type="expression" priority="3" dxfId="23" stopIfTrue="1">
      <formula>($D139=1)</formula>
    </cfRule>
    <cfRule type="cellIs" priority="4" operator="equal" dxfId="22" stopIfTrue="1">
      <formula>"n"</formula>
    </cfRule>
  </conditionalFormatting>
  <pageMargins left="0.7" right="0.7" top="0.787401575" bottom="0.787401575" header="0.3" footer="0.3"/>
  <legacyDrawing xmlns:r="http://schemas.openxmlformats.org/officeDocument/2006/relationships" r:id="anysvml"/>
  <tableParts count="1">
    <tablePart xmlns:r="http://schemas.openxmlformats.org/officeDocument/2006/relationships" r:id="rId1"/>
  </tableParts>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Tom Vogt</dc:creator>
  <dcterms:created xsi:type="dcterms:W3CDTF">2023-05-24T15:55:43Z</dcterms:created>
  <dcterms:modified xsi:type="dcterms:W3CDTF">2026-02-03T23:35:03Z</dcterms:modified>
</cp:coreProperties>
</file>

<file path=docProps/custom.xml><?xml version="1.0" encoding="utf-8"?>
<Properties xmlns:vt="http://schemas.openxmlformats.org/officeDocument/2006/docPropsVTypes" xmlns="http://schemas.openxmlformats.org/officeDocument/2006/custom-properties">
  <property name="MediaServiceImageTags" fmtid="{D5CDD505-2E9C-101B-9397-08002B2CF9AE}" pid="2">
    <vt:lpwstr/>
  </property>
  <property name="ContentTypeId" fmtid="{D5CDD505-2E9C-101B-9397-08002B2CF9AE}" pid="3">
    <vt:lpwstr>0x010100A28CCA02D8E9054D995568F63FEE0E12</vt:lpwstr>
  </property>
  <property name="Storage_x0020_period" fmtid="{D5CDD505-2E9C-101B-9397-08002B2CF9AE}" pid="4">
    <vt:lpwstr/>
  </property>
  <property name="Storage period" fmtid="{D5CDD505-2E9C-101B-9397-08002B2CF9AE}" pid="5">
    <vt:lpwstr/>
  </property>
</Properties>
</file>